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OVERSIGHT\TMFiles\Committee Files\Retirement System Investment Commission\"/>
    </mc:Choice>
  </mc:AlternateContent>
  <bookViews>
    <workbookView xWindow="0" yWindow="0" windowWidth="28800" windowHeight="12480" activeTab="5"/>
  </bookViews>
  <sheets>
    <sheet name="Sec Lending - Totals" sheetId="1" r:id="rId1"/>
    <sheet name="Sec Lending - Colleges and Univ" sheetId="2" r:id="rId2"/>
    <sheet name="Component Units" sheetId="4" r:id="rId3"/>
    <sheet name="Fiduciary Funds" sheetId="5" r:id="rId4"/>
    <sheet name="Proprietary Funds" sheetId="6" r:id="rId5"/>
    <sheet name="Govt Funds" sheetId="7" r:id="rId6"/>
  </sheets>
  <externalReferences>
    <externalReference r:id="rId7"/>
  </externalReferenc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9" i="1" l="1"/>
  <c r="E19" i="1" l="1"/>
  <c r="D47" i="1"/>
  <c r="E47" i="1" s="1"/>
  <c r="D46" i="1"/>
  <c r="E46" i="1" s="1"/>
  <c r="D45" i="1"/>
  <c r="E45" i="1" s="1"/>
  <c r="D37" i="1"/>
  <c r="E37" i="1" s="1"/>
  <c r="D36" i="1"/>
  <c r="E36" i="1" s="1"/>
  <c r="D35" i="1"/>
  <c r="E35" i="1" s="1"/>
  <c r="V22" i="1"/>
  <c r="T22" i="1"/>
  <c r="R22" i="1"/>
  <c r="P22" i="1"/>
  <c r="N22" i="1"/>
  <c r="L22" i="1"/>
  <c r="I22" i="1"/>
  <c r="G22" i="1"/>
  <c r="D22" i="1"/>
  <c r="E22" i="1" s="1"/>
  <c r="V19" i="1"/>
  <c r="T19" i="1"/>
  <c r="R19" i="1"/>
  <c r="P19" i="1"/>
  <c r="N19" i="1"/>
  <c r="L19" i="1"/>
  <c r="I19" i="1"/>
  <c r="G19" i="1"/>
  <c r="V48" i="1"/>
  <c r="T48" i="1"/>
  <c r="R48" i="1"/>
  <c r="P48" i="1"/>
  <c r="N48" i="1"/>
  <c r="L48" i="1"/>
  <c r="I48" i="1"/>
  <c r="G48" i="1"/>
  <c r="B48" i="1"/>
  <c r="W43" i="1"/>
  <c r="U43" i="1"/>
  <c r="S43" i="1"/>
  <c r="Q43" i="1"/>
  <c r="O43" i="1"/>
  <c r="M43" i="1"/>
  <c r="W42" i="1"/>
  <c r="U42" i="1"/>
  <c r="S42" i="1"/>
  <c r="Q42" i="1"/>
  <c r="O42" i="1"/>
  <c r="M42" i="1"/>
  <c r="J42" i="1"/>
  <c r="H42" i="1"/>
  <c r="C42" i="1"/>
  <c r="W41" i="1"/>
  <c r="U41" i="1"/>
  <c r="S41" i="1"/>
  <c r="Q41" i="1"/>
  <c r="O41" i="1"/>
  <c r="M41" i="1"/>
  <c r="J41" i="1"/>
  <c r="H41" i="1"/>
  <c r="C41" i="1"/>
  <c r="V38" i="1"/>
  <c r="T38" i="1"/>
  <c r="R38" i="1"/>
  <c r="P38" i="1"/>
  <c r="N38" i="1"/>
  <c r="L38" i="1"/>
  <c r="I38" i="1"/>
  <c r="G38" i="1"/>
  <c r="B38" i="1"/>
  <c r="W33" i="1"/>
  <c r="U33" i="1"/>
  <c r="S33" i="1"/>
  <c r="Q33" i="1"/>
  <c r="O33" i="1"/>
  <c r="M33" i="1"/>
  <c r="W32" i="1"/>
  <c r="U32" i="1"/>
  <c r="S32" i="1"/>
  <c r="Q32" i="1"/>
  <c r="O32" i="1"/>
  <c r="M32" i="1"/>
  <c r="J32" i="1"/>
  <c r="H32" i="1"/>
  <c r="C32" i="1"/>
  <c r="W31" i="1"/>
  <c r="U31" i="1"/>
  <c r="S31" i="1"/>
  <c r="Q31" i="1"/>
  <c r="O31" i="1"/>
  <c r="M31" i="1"/>
  <c r="J31" i="1"/>
  <c r="H31" i="1"/>
  <c r="C31" i="1"/>
  <c r="V8" i="1"/>
  <c r="T8" i="1"/>
  <c r="R8" i="1"/>
  <c r="P8" i="1"/>
  <c r="N8" i="1"/>
  <c r="L8" i="1"/>
  <c r="I8" i="1"/>
  <c r="G8" i="1"/>
  <c r="E8" i="1"/>
  <c r="I161" i="2"/>
  <c r="J161" i="2" s="1"/>
  <c r="G161" i="2"/>
  <c r="H161" i="2" s="1"/>
  <c r="E161" i="2"/>
  <c r="F161" i="2" s="1"/>
  <c r="B161" i="2"/>
  <c r="C161" i="2" s="1"/>
  <c r="J160" i="2"/>
  <c r="H160" i="2"/>
  <c r="F160" i="2"/>
  <c r="C160" i="2"/>
  <c r="J159" i="2"/>
  <c r="H159" i="2"/>
  <c r="F159" i="2"/>
  <c r="C159" i="2"/>
  <c r="I157" i="2"/>
  <c r="J157" i="2" s="1"/>
  <c r="G157" i="2"/>
  <c r="H157" i="2" s="1"/>
  <c r="E157" i="2"/>
  <c r="F157" i="2" s="1"/>
  <c r="B157" i="2"/>
  <c r="C157" i="2" s="1"/>
  <c r="J156" i="2"/>
  <c r="H156" i="2"/>
  <c r="F156" i="2"/>
  <c r="C156" i="2"/>
  <c r="J155" i="2"/>
  <c r="H155" i="2"/>
  <c r="F155" i="2"/>
  <c r="C155" i="2"/>
  <c r="I153" i="2"/>
  <c r="J153" i="2" s="1"/>
  <c r="G153" i="2"/>
  <c r="H153" i="2" s="1"/>
  <c r="E153" i="2"/>
  <c r="F153" i="2" s="1"/>
  <c r="B153" i="2"/>
  <c r="C153" i="2" s="1"/>
  <c r="J152" i="2"/>
  <c r="H152" i="2"/>
  <c r="F152" i="2"/>
  <c r="C152" i="2"/>
  <c r="J151" i="2"/>
  <c r="H151" i="2"/>
  <c r="F151" i="2"/>
  <c r="C151" i="2"/>
  <c r="I149" i="2"/>
  <c r="J149" i="2" s="1"/>
  <c r="G149" i="2"/>
  <c r="H149" i="2" s="1"/>
  <c r="E149" i="2"/>
  <c r="F149" i="2" s="1"/>
  <c r="B149" i="2"/>
  <c r="C149" i="2" s="1"/>
  <c r="J148" i="2"/>
  <c r="H148" i="2"/>
  <c r="F148" i="2"/>
  <c r="C148" i="2"/>
  <c r="J147" i="2"/>
  <c r="H147" i="2"/>
  <c r="F147" i="2"/>
  <c r="C147" i="2"/>
  <c r="I145" i="2"/>
  <c r="J145" i="2" s="1"/>
  <c r="G145" i="2"/>
  <c r="H145" i="2" s="1"/>
  <c r="E145" i="2"/>
  <c r="F145" i="2" s="1"/>
  <c r="B145" i="2"/>
  <c r="C145" i="2" s="1"/>
  <c r="J144" i="2"/>
  <c r="H144" i="2"/>
  <c r="F144" i="2"/>
  <c r="C144" i="2"/>
  <c r="J143" i="2"/>
  <c r="H143" i="2"/>
  <c r="F143" i="2"/>
  <c r="C143" i="2"/>
  <c r="I141" i="2"/>
  <c r="J141" i="2" s="1"/>
  <c r="G141" i="2"/>
  <c r="H141" i="2" s="1"/>
  <c r="E141" i="2"/>
  <c r="F141" i="2" s="1"/>
  <c r="B141" i="2"/>
  <c r="C141" i="2" s="1"/>
  <c r="J140" i="2"/>
  <c r="H140" i="2"/>
  <c r="F140" i="2"/>
  <c r="C140" i="2"/>
  <c r="J139" i="2"/>
  <c r="H139" i="2"/>
  <c r="F139" i="2"/>
  <c r="C139" i="2"/>
  <c r="I137" i="2"/>
  <c r="J137" i="2" s="1"/>
  <c r="G137" i="2"/>
  <c r="H137" i="2" s="1"/>
  <c r="E137" i="2"/>
  <c r="F137" i="2" s="1"/>
  <c r="B137" i="2"/>
  <c r="C137" i="2" s="1"/>
  <c r="J136" i="2"/>
  <c r="H136" i="2"/>
  <c r="F136" i="2"/>
  <c r="C136" i="2"/>
  <c r="J135" i="2"/>
  <c r="H135" i="2"/>
  <c r="F135" i="2"/>
  <c r="C135" i="2"/>
  <c r="I133" i="2"/>
  <c r="J133" i="2" s="1"/>
  <c r="G133" i="2"/>
  <c r="H133" i="2" s="1"/>
  <c r="E133" i="2"/>
  <c r="F133" i="2" s="1"/>
  <c r="B133" i="2"/>
  <c r="C133" i="2" s="1"/>
  <c r="J132" i="2"/>
  <c r="H132" i="2"/>
  <c r="F132" i="2"/>
  <c r="C132" i="2"/>
  <c r="J131" i="2"/>
  <c r="H131" i="2"/>
  <c r="F131" i="2"/>
  <c r="C131" i="2"/>
  <c r="I129" i="2"/>
  <c r="J129" i="2" s="1"/>
  <c r="G129" i="2"/>
  <c r="H129" i="2" s="1"/>
  <c r="E129" i="2"/>
  <c r="F129" i="2" s="1"/>
  <c r="B129" i="2"/>
  <c r="C129" i="2" s="1"/>
  <c r="J128" i="2"/>
  <c r="H128" i="2"/>
  <c r="F128" i="2"/>
  <c r="C128" i="2"/>
  <c r="J127" i="2"/>
  <c r="H127" i="2"/>
  <c r="F127" i="2"/>
  <c r="C127" i="2"/>
  <c r="I125" i="2"/>
  <c r="J125" i="2" s="1"/>
  <c r="G125" i="2"/>
  <c r="H125" i="2" s="1"/>
  <c r="E125" i="2"/>
  <c r="F125" i="2" s="1"/>
  <c r="B125" i="2"/>
  <c r="C125" i="2" s="1"/>
  <c r="J124" i="2"/>
  <c r="H124" i="2"/>
  <c r="F124" i="2"/>
  <c r="C124" i="2"/>
  <c r="J123" i="2"/>
  <c r="H123" i="2"/>
  <c r="F123" i="2"/>
  <c r="C123" i="2"/>
  <c r="I121" i="2"/>
  <c r="J121" i="2" s="1"/>
  <c r="G121" i="2"/>
  <c r="H121" i="2" s="1"/>
  <c r="E121" i="2"/>
  <c r="F121" i="2" s="1"/>
  <c r="B121" i="2"/>
  <c r="C121" i="2" s="1"/>
  <c r="J120" i="2"/>
  <c r="H120" i="2"/>
  <c r="F120" i="2"/>
  <c r="C120" i="2"/>
  <c r="J119" i="2"/>
  <c r="H119" i="2"/>
  <c r="F119" i="2"/>
  <c r="C119" i="2"/>
  <c r="I117" i="2"/>
  <c r="J117" i="2" s="1"/>
  <c r="G117" i="2"/>
  <c r="H117" i="2" s="1"/>
  <c r="E117" i="2"/>
  <c r="F117" i="2" s="1"/>
  <c r="B117" i="2"/>
  <c r="C117" i="2" s="1"/>
  <c r="J116" i="2"/>
  <c r="H116" i="2"/>
  <c r="F116" i="2"/>
  <c r="C116" i="2"/>
  <c r="J115" i="2"/>
  <c r="H115" i="2"/>
  <c r="F115" i="2"/>
  <c r="C115" i="2"/>
  <c r="I113" i="2"/>
  <c r="J113" i="2" s="1"/>
  <c r="G113" i="2"/>
  <c r="H113" i="2" s="1"/>
  <c r="E113" i="2"/>
  <c r="F113" i="2" s="1"/>
  <c r="B113" i="2"/>
  <c r="C113" i="2" s="1"/>
  <c r="J112" i="2"/>
  <c r="H112" i="2"/>
  <c r="F112" i="2"/>
  <c r="C112" i="2"/>
  <c r="J111" i="2"/>
  <c r="H111" i="2"/>
  <c r="F111" i="2"/>
  <c r="C111" i="2"/>
  <c r="I109" i="2"/>
  <c r="J109" i="2" s="1"/>
  <c r="G109" i="2"/>
  <c r="H109" i="2" s="1"/>
  <c r="E109" i="2"/>
  <c r="F109" i="2" s="1"/>
  <c r="B109" i="2"/>
  <c r="C109" i="2" s="1"/>
  <c r="J108" i="2"/>
  <c r="H108" i="2"/>
  <c r="F108" i="2"/>
  <c r="C108" i="2"/>
  <c r="J107" i="2"/>
  <c r="H107" i="2"/>
  <c r="F107" i="2"/>
  <c r="C107" i="2"/>
  <c r="I105" i="2"/>
  <c r="J105" i="2" s="1"/>
  <c r="G105" i="2"/>
  <c r="H105" i="2" s="1"/>
  <c r="E105" i="2"/>
  <c r="F105" i="2" s="1"/>
  <c r="B105" i="2"/>
  <c r="C105" i="2" s="1"/>
  <c r="J104" i="2"/>
  <c r="H104" i="2"/>
  <c r="F104" i="2"/>
  <c r="C104" i="2"/>
  <c r="J103" i="2"/>
  <c r="H103" i="2"/>
  <c r="F103" i="2"/>
  <c r="C103" i="2"/>
  <c r="I101" i="2"/>
  <c r="J101" i="2" s="1"/>
  <c r="G101" i="2"/>
  <c r="H101" i="2" s="1"/>
  <c r="E101" i="2"/>
  <c r="F101" i="2" s="1"/>
  <c r="B101" i="2"/>
  <c r="C101" i="2" s="1"/>
  <c r="J100" i="2"/>
  <c r="H100" i="2"/>
  <c r="F100" i="2"/>
  <c r="C100" i="2"/>
  <c r="J99" i="2"/>
  <c r="H99" i="2"/>
  <c r="F99" i="2"/>
  <c r="C99" i="2"/>
  <c r="I97" i="2"/>
  <c r="J97" i="2" s="1"/>
  <c r="G97" i="2"/>
  <c r="H97" i="2" s="1"/>
  <c r="E97" i="2"/>
  <c r="F97" i="2" s="1"/>
  <c r="B97" i="2"/>
  <c r="C97" i="2" s="1"/>
  <c r="J96" i="2"/>
  <c r="H96" i="2"/>
  <c r="F96" i="2"/>
  <c r="C96" i="2"/>
  <c r="J95" i="2"/>
  <c r="H95" i="2"/>
  <c r="F95" i="2"/>
  <c r="C95" i="2"/>
  <c r="I93" i="2"/>
  <c r="J93" i="2" s="1"/>
  <c r="G93" i="2"/>
  <c r="H93" i="2" s="1"/>
  <c r="E93" i="2"/>
  <c r="F93" i="2" s="1"/>
  <c r="B93" i="2"/>
  <c r="C93" i="2" s="1"/>
  <c r="J92" i="2"/>
  <c r="H92" i="2"/>
  <c r="F92" i="2"/>
  <c r="C92" i="2"/>
  <c r="J91" i="2"/>
  <c r="H91" i="2"/>
  <c r="F91" i="2"/>
  <c r="C91" i="2"/>
  <c r="I89" i="2"/>
  <c r="J89" i="2" s="1"/>
  <c r="G89" i="2"/>
  <c r="H89" i="2" s="1"/>
  <c r="E89" i="2"/>
  <c r="F89" i="2" s="1"/>
  <c r="B89" i="2"/>
  <c r="C89" i="2" s="1"/>
  <c r="J88" i="2"/>
  <c r="H88" i="2"/>
  <c r="F88" i="2"/>
  <c r="C88" i="2"/>
  <c r="J87" i="2"/>
  <c r="H87" i="2"/>
  <c r="F87" i="2"/>
  <c r="C87" i="2"/>
  <c r="I85" i="2"/>
  <c r="J85" i="2" s="1"/>
  <c r="G85" i="2"/>
  <c r="H85" i="2" s="1"/>
  <c r="E85" i="2"/>
  <c r="F85" i="2" s="1"/>
  <c r="B85" i="2"/>
  <c r="C85" i="2" s="1"/>
  <c r="J84" i="2"/>
  <c r="H84" i="2"/>
  <c r="F84" i="2"/>
  <c r="C84" i="2"/>
  <c r="J83" i="2"/>
  <c r="H83" i="2"/>
  <c r="F83" i="2"/>
  <c r="C83" i="2"/>
  <c r="I81" i="2"/>
  <c r="J81" i="2" s="1"/>
  <c r="G81" i="2"/>
  <c r="H81" i="2" s="1"/>
  <c r="E81" i="2"/>
  <c r="F81" i="2" s="1"/>
  <c r="B81" i="2"/>
  <c r="C81" i="2" s="1"/>
  <c r="J80" i="2"/>
  <c r="H80" i="2"/>
  <c r="F80" i="2"/>
  <c r="C80" i="2"/>
  <c r="J79" i="2"/>
  <c r="H79" i="2"/>
  <c r="F79" i="2"/>
  <c r="C79" i="2"/>
  <c r="I77" i="2"/>
  <c r="J77" i="2" s="1"/>
  <c r="G77" i="2"/>
  <c r="H77" i="2" s="1"/>
  <c r="E77" i="2"/>
  <c r="F77" i="2" s="1"/>
  <c r="B77" i="2"/>
  <c r="C77" i="2" s="1"/>
  <c r="J76" i="2"/>
  <c r="H76" i="2"/>
  <c r="F76" i="2"/>
  <c r="C76" i="2"/>
  <c r="J75" i="2"/>
  <c r="H75" i="2"/>
  <c r="F75" i="2"/>
  <c r="C75" i="2"/>
  <c r="I73" i="2"/>
  <c r="J73" i="2" s="1"/>
  <c r="G73" i="2"/>
  <c r="H73" i="2" s="1"/>
  <c r="E73" i="2"/>
  <c r="F73" i="2" s="1"/>
  <c r="B73" i="2"/>
  <c r="C73" i="2" s="1"/>
  <c r="J72" i="2"/>
  <c r="H72" i="2"/>
  <c r="F72" i="2"/>
  <c r="C72" i="2"/>
  <c r="J71" i="2"/>
  <c r="H71" i="2"/>
  <c r="F71" i="2"/>
  <c r="C71" i="2"/>
  <c r="I69" i="2"/>
  <c r="J69" i="2" s="1"/>
  <c r="G69" i="2"/>
  <c r="H69" i="2" s="1"/>
  <c r="B69" i="2"/>
  <c r="C69" i="2" s="1"/>
  <c r="J68" i="2"/>
  <c r="H68" i="2"/>
  <c r="E68" i="2"/>
  <c r="F68" i="2" s="1"/>
  <c r="C68" i="2"/>
  <c r="J67" i="2"/>
  <c r="H67" i="2"/>
  <c r="E67" i="2"/>
  <c r="C67" i="2"/>
  <c r="I65" i="2"/>
  <c r="J65" i="2" s="1"/>
  <c r="G65" i="2"/>
  <c r="H65" i="2" s="1"/>
  <c r="B65" i="2"/>
  <c r="C65" i="2" s="1"/>
  <c r="J64" i="2"/>
  <c r="H64" i="2"/>
  <c r="E64" i="2"/>
  <c r="F64" i="2" s="1"/>
  <c r="C64" i="2"/>
  <c r="J63" i="2"/>
  <c r="H63" i="2"/>
  <c r="E63" i="2"/>
  <c r="C63" i="2"/>
  <c r="I61" i="2"/>
  <c r="J61" i="2" s="1"/>
  <c r="G61" i="2"/>
  <c r="H61" i="2" s="1"/>
  <c r="B61" i="2"/>
  <c r="C61" i="2" s="1"/>
  <c r="J60" i="2"/>
  <c r="H60" i="2"/>
  <c r="E60" i="2"/>
  <c r="F60" i="2" s="1"/>
  <c r="C60" i="2"/>
  <c r="J59" i="2"/>
  <c r="H59" i="2"/>
  <c r="E59" i="2"/>
  <c r="F59" i="2" s="1"/>
  <c r="C59" i="2"/>
  <c r="V54" i="2"/>
  <c r="W54" i="2" s="1"/>
  <c r="T54" i="2"/>
  <c r="U54" i="2" s="1"/>
  <c r="R54" i="2"/>
  <c r="S54" i="2" s="1"/>
  <c r="P54" i="2"/>
  <c r="Q54" i="2" s="1"/>
  <c r="N54" i="2"/>
  <c r="O54" i="2" s="1"/>
  <c r="L54" i="2"/>
  <c r="M54" i="2" s="1"/>
  <c r="B54" i="2"/>
  <c r="W53" i="2"/>
  <c r="U53" i="2"/>
  <c r="S53" i="2"/>
  <c r="Q53" i="2"/>
  <c r="O53" i="2"/>
  <c r="M53" i="2"/>
  <c r="E53" i="2"/>
  <c r="W52" i="2"/>
  <c r="U52" i="2"/>
  <c r="S52" i="2"/>
  <c r="Q52" i="2"/>
  <c r="O52" i="2"/>
  <c r="M52" i="2"/>
  <c r="E52" i="2"/>
  <c r="V50" i="2"/>
  <c r="W50" i="2" s="1"/>
  <c r="T50" i="2"/>
  <c r="U50" i="2" s="1"/>
  <c r="R50" i="2"/>
  <c r="S50" i="2" s="1"/>
  <c r="P50" i="2"/>
  <c r="Q50" i="2" s="1"/>
  <c r="N50" i="2"/>
  <c r="O50" i="2" s="1"/>
  <c r="L50" i="2"/>
  <c r="M50" i="2" s="1"/>
  <c r="B50" i="2"/>
  <c r="W49" i="2"/>
  <c r="U49" i="2"/>
  <c r="S49" i="2"/>
  <c r="Q49" i="2"/>
  <c r="O49" i="2"/>
  <c r="M49" i="2"/>
  <c r="E49" i="2"/>
  <c r="W48" i="2"/>
  <c r="U48" i="2"/>
  <c r="S48" i="2"/>
  <c r="Q48" i="2"/>
  <c r="O48" i="2"/>
  <c r="M48" i="2"/>
  <c r="E48" i="2"/>
  <c r="V46" i="2"/>
  <c r="W46" i="2" s="1"/>
  <c r="T46" i="2"/>
  <c r="U46" i="2" s="1"/>
  <c r="R46" i="2"/>
  <c r="S46" i="2" s="1"/>
  <c r="P46" i="2"/>
  <c r="Q46" i="2" s="1"/>
  <c r="N46" i="2"/>
  <c r="O46" i="2" s="1"/>
  <c r="L46" i="2"/>
  <c r="M46" i="2" s="1"/>
  <c r="B46" i="2"/>
  <c r="W45" i="2"/>
  <c r="U45" i="2"/>
  <c r="S45" i="2"/>
  <c r="Q45" i="2"/>
  <c r="O45" i="2"/>
  <c r="M45" i="2"/>
  <c r="E45" i="2"/>
  <c r="W44" i="2"/>
  <c r="U44" i="2"/>
  <c r="S44" i="2"/>
  <c r="Q44" i="2"/>
  <c r="O44" i="2"/>
  <c r="M44" i="2"/>
  <c r="E44" i="2"/>
  <c r="V42" i="2"/>
  <c r="W42" i="2" s="1"/>
  <c r="T42" i="2"/>
  <c r="U42" i="2" s="1"/>
  <c r="R42" i="2"/>
  <c r="S42" i="2" s="1"/>
  <c r="P42" i="2"/>
  <c r="Q42" i="2" s="1"/>
  <c r="N42" i="2"/>
  <c r="O42" i="2" s="1"/>
  <c r="L42" i="2"/>
  <c r="M42" i="2" s="1"/>
  <c r="B42" i="2"/>
  <c r="W41" i="2"/>
  <c r="U41" i="2"/>
  <c r="S41" i="2"/>
  <c r="Q41" i="2"/>
  <c r="O41" i="2"/>
  <c r="M41" i="2"/>
  <c r="E41" i="2"/>
  <c r="W40" i="2"/>
  <c r="U40" i="2"/>
  <c r="S40" i="2"/>
  <c r="Q40" i="2"/>
  <c r="O40" i="2"/>
  <c r="M40" i="2"/>
  <c r="E40" i="2"/>
  <c r="V38" i="2"/>
  <c r="W38" i="2" s="1"/>
  <c r="T38" i="2"/>
  <c r="U38" i="2" s="1"/>
  <c r="R38" i="2"/>
  <c r="S38" i="2" s="1"/>
  <c r="P38" i="2"/>
  <c r="Q38" i="2" s="1"/>
  <c r="N38" i="2"/>
  <c r="O38" i="2" s="1"/>
  <c r="L38" i="2"/>
  <c r="M38" i="2" s="1"/>
  <c r="B38" i="2"/>
  <c r="W37" i="2"/>
  <c r="U37" i="2"/>
  <c r="S37" i="2"/>
  <c r="Q37" i="2"/>
  <c r="O37" i="2"/>
  <c r="M37" i="2"/>
  <c r="E37" i="2"/>
  <c r="W36" i="2"/>
  <c r="U36" i="2"/>
  <c r="S36" i="2"/>
  <c r="Q36" i="2"/>
  <c r="O36" i="2"/>
  <c r="M36" i="2"/>
  <c r="E36" i="2"/>
  <c r="V34" i="2"/>
  <c r="W34" i="2" s="1"/>
  <c r="T34" i="2"/>
  <c r="U34" i="2" s="1"/>
  <c r="R34" i="2"/>
  <c r="S34" i="2" s="1"/>
  <c r="P34" i="2"/>
  <c r="Q34" i="2" s="1"/>
  <c r="N34" i="2"/>
  <c r="O34" i="2" s="1"/>
  <c r="L34" i="2"/>
  <c r="M34" i="2" s="1"/>
  <c r="B34" i="2"/>
  <c r="W33" i="2"/>
  <c r="U33" i="2"/>
  <c r="S33" i="2"/>
  <c r="Q33" i="2"/>
  <c r="O33" i="2"/>
  <c r="M33" i="2"/>
  <c r="E33" i="2"/>
  <c r="W32" i="2"/>
  <c r="U32" i="2"/>
  <c r="S32" i="2"/>
  <c r="Q32" i="2"/>
  <c r="O32" i="2"/>
  <c r="M32" i="2"/>
  <c r="E32" i="2"/>
  <c r="V30" i="2"/>
  <c r="W30" i="2" s="1"/>
  <c r="T30" i="2"/>
  <c r="U30" i="2" s="1"/>
  <c r="R30" i="2"/>
  <c r="S30" i="2" s="1"/>
  <c r="P30" i="2"/>
  <c r="Q30" i="2" s="1"/>
  <c r="N30" i="2"/>
  <c r="O30" i="2" s="1"/>
  <c r="L30" i="2"/>
  <c r="M30" i="2" s="1"/>
  <c r="B30" i="2"/>
  <c r="W29" i="2"/>
  <c r="U29" i="2"/>
  <c r="S29" i="2"/>
  <c r="Q29" i="2"/>
  <c r="O29" i="2"/>
  <c r="M29" i="2"/>
  <c r="E29" i="2"/>
  <c r="W28" i="2"/>
  <c r="U28" i="2"/>
  <c r="S28" i="2"/>
  <c r="Q28" i="2"/>
  <c r="O28" i="2"/>
  <c r="M28" i="2"/>
  <c r="E28" i="2"/>
  <c r="V26" i="2"/>
  <c r="W26" i="2" s="1"/>
  <c r="T26" i="2"/>
  <c r="U26" i="2" s="1"/>
  <c r="R26" i="2"/>
  <c r="S26" i="2" s="1"/>
  <c r="P26" i="2"/>
  <c r="Q26" i="2" s="1"/>
  <c r="N26" i="2"/>
  <c r="O26" i="2" s="1"/>
  <c r="L26" i="2"/>
  <c r="M26" i="2" s="1"/>
  <c r="B26" i="2"/>
  <c r="W25" i="2"/>
  <c r="U25" i="2"/>
  <c r="S25" i="2"/>
  <c r="Q25" i="2"/>
  <c r="O25" i="2"/>
  <c r="M25" i="2"/>
  <c r="E25" i="2"/>
  <c r="W24" i="2"/>
  <c r="U24" i="2"/>
  <c r="S24" i="2"/>
  <c r="Q24" i="2"/>
  <c r="O24" i="2"/>
  <c r="M24" i="2"/>
  <c r="E24" i="2"/>
  <c r="V22" i="2"/>
  <c r="W22" i="2" s="1"/>
  <c r="T22" i="2"/>
  <c r="U22" i="2" s="1"/>
  <c r="R22" i="2"/>
  <c r="S22" i="2" s="1"/>
  <c r="P22" i="2"/>
  <c r="Q22" i="2" s="1"/>
  <c r="N22" i="2"/>
  <c r="O22" i="2" s="1"/>
  <c r="L22" i="2"/>
  <c r="M22" i="2" s="1"/>
  <c r="B22" i="2"/>
  <c r="W21" i="2"/>
  <c r="U21" i="2"/>
  <c r="S21" i="2"/>
  <c r="Q21" i="2"/>
  <c r="O21" i="2"/>
  <c r="M21" i="2"/>
  <c r="E21" i="2"/>
  <c r="W20" i="2"/>
  <c r="U20" i="2"/>
  <c r="S20" i="2"/>
  <c r="Q20" i="2"/>
  <c r="O20" i="2"/>
  <c r="M20" i="2"/>
  <c r="E20" i="2"/>
  <c r="V18" i="2"/>
  <c r="W18" i="2" s="1"/>
  <c r="T18" i="2"/>
  <c r="U18" i="2" s="1"/>
  <c r="R18" i="2"/>
  <c r="S18" i="2" s="1"/>
  <c r="P18" i="2"/>
  <c r="Q18" i="2" s="1"/>
  <c r="N18" i="2"/>
  <c r="O18" i="2" s="1"/>
  <c r="L18" i="2"/>
  <c r="M18" i="2" s="1"/>
  <c r="I18" i="2"/>
  <c r="J18" i="2" s="1"/>
  <c r="H18" i="2"/>
  <c r="F18" i="2"/>
  <c r="B18" i="2"/>
  <c r="C18" i="2" s="1"/>
  <c r="W17" i="2"/>
  <c r="U17" i="2"/>
  <c r="S17" i="2"/>
  <c r="Q17" i="2"/>
  <c r="O17" i="2"/>
  <c r="M17" i="2"/>
  <c r="J17" i="2"/>
  <c r="H17" i="2"/>
  <c r="F17" i="2"/>
  <c r="C17" i="2"/>
  <c r="W16" i="2"/>
  <c r="U16" i="2"/>
  <c r="S16" i="2"/>
  <c r="Q16" i="2"/>
  <c r="O16" i="2"/>
  <c r="M16" i="2"/>
  <c r="J16" i="2"/>
  <c r="H16" i="2"/>
  <c r="F16" i="2"/>
  <c r="C16" i="2"/>
  <c r="V14" i="2"/>
  <c r="W14" i="2" s="1"/>
  <c r="T14" i="2"/>
  <c r="U14" i="2" s="1"/>
  <c r="R14" i="2"/>
  <c r="S14" i="2" s="1"/>
  <c r="P14" i="2"/>
  <c r="Q14" i="2" s="1"/>
  <c r="N14" i="2"/>
  <c r="O14" i="2" s="1"/>
  <c r="L14" i="2"/>
  <c r="M14" i="2" s="1"/>
  <c r="B14" i="2"/>
  <c r="W13" i="2"/>
  <c r="U13" i="2"/>
  <c r="S13" i="2"/>
  <c r="Q13" i="2"/>
  <c r="O13" i="2"/>
  <c r="M13" i="2"/>
  <c r="E13" i="2"/>
  <c r="W12" i="2"/>
  <c r="U12" i="2"/>
  <c r="S12" i="2"/>
  <c r="Q12" i="2"/>
  <c r="O12" i="2"/>
  <c r="M12" i="2"/>
  <c r="E12" i="2"/>
  <c r="D3" i="2"/>
  <c r="E3" i="2" s="1"/>
  <c r="D2" i="2"/>
  <c r="E2" i="2" s="1"/>
  <c r="I100" i="4"/>
  <c r="J100" i="4" s="1"/>
  <c r="H100" i="4"/>
  <c r="F100" i="4"/>
  <c r="B100" i="4"/>
  <c r="C100" i="4" s="1"/>
  <c r="J99" i="4"/>
  <c r="H99" i="4"/>
  <c r="F99" i="4"/>
  <c r="C99" i="4"/>
  <c r="J98" i="4"/>
  <c r="H98" i="4"/>
  <c r="F98" i="4"/>
  <c r="C98" i="4"/>
  <c r="W96" i="4"/>
  <c r="U96" i="4"/>
  <c r="R96" i="4"/>
  <c r="S96" i="4" s="1"/>
  <c r="P96" i="4"/>
  <c r="Q96" i="4" s="1"/>
  <c r="N96" i="4"/>
  <c r="O96" i="4" s="1"/>
  <c r="L96" i="4"/>
  <c r="M96" i="4" s="1"/>
  <c r="I96" i="4"/>
  <c r="J96" i="4" s="1"/>
  <c r="G96" i="4"/>
  <c r="H96" i="4" s="1"/>
  <c r="E96" i="4"/>
  <c r="F96" i="4" s="1"/>
  <c r="B96" i="4"/>
  <c r="C96" i="4" s="1"/>
  <c r="W95" i="4"/>
  <c r="U95" i="4"/>
  <c r="S95" i="4"/>
  <c r="Q95" i="4"/>
  <c r="O95" i="4"/>
  <c r="M95" i="4"/>
  <c r="J95" i="4"/>
  <c r="H95" i="4"/>
  <c r="F95" i="4"/>
  <c r="C95" i="4"/>
  <c r="W94" i="4"/>
  <c r="U94" i="4"/>
  <c r="S94" i="4"/>
  <c r="Q94" i="4"/>
  <c r="O94" i="4"/>
  <c r="M94" i="4"/>
  <c r="J94" i="4"/>
  <c r="H94" i="4"/>
  <c r="F94" i="4"/>
  <c r="C94" i="4"/>
  <c r="W92" i="4"/>
  <c r="U92" i="4"/>
  <c r="R92" i="4"/>
  <c r="S92" i="4" s="1"/>
  <c r="P92" i="4"/>
  <c r="Q92" i="4" s="1"/>
  <c r="N92" i="4"/>
  <c r="O92" i="4" s="1"/>
  <c r="L92" i="4"/>
  <c r="M92" i="4" s="1"/>
  <c r="I92" i="4"/>
  <c r="J92" i="4" s="1"/>
  <c r="G92" i="4"/>
  <c r="H92" i="4" s="1"/>
  <c r="E92" i="4"/>
  <c r="F92" i="4" s="1"/>
  <c r="B92" i="4"/>
  <c r="C92" i="4" s="1"/>
  <c r="W91" i="4"/>
  <c r="U91" i="4"/>
  <c r="S91" i="4"/>
  <c r="Q91" i="4"/>
  <c r="O91" i="4"/>
  <c r="M91" i="4"/>
  <c r="J91" i="4"/>
  <c r="H91" i="4"/>
  <c r="F91" i="4"/>
  <c r="C91" i="4"/>
  <c r="W90" i="4"/>
  <c r="U90" i="4"/>
  <c r="S90" i="4"/>
  <c r="Q90" i="4"/>
  <c r="O90" i="4"/>
  <c r="M90" i="4"/>
  <c r="J90" i="4"/>
  <c r="H90" i="4"/>
  <c r="F90" i="4"/>
  <c r="C90" i="4"/>
  <c r="W88" i="4"/>
  <c r="U88" i="4"/>
  <c r="R88" i="4"/>
  <c r="S88" i="4" s="1"/>
  <c r="P88" i="4"/>
  <c r="Q88" i="4" s="1"/>
  <c r="N88" i="4"/>
  <c r="O88" i="4" s="1"/>
  <c r="L88" i="4"/>
  <c r="M88" i="4" s="1"/>
  <c r="I88" i="4"/>
  <c r="J88" i="4" s="1"/>
  <c r="G88" i="4"/>
  <c r="H88" i="4" s="1"/>
  <c r="E88" i="4"/>
  <c r="F88" i="4" s="1"/>
  <c r="B88" i="4"/>
  <c r="C88" i="4" s="1"/>
  <c r="W87" i="4"/>
  <c r="U87" i="4"/>
  <c r="S87" i="4"/>
  <c r="Q87" i="4"/>
  <c r="O87" i="4"/>
  <c r="M87" i="4"/>
  <c r="J87" i="4"/>
  <c r="H87" i="4"/>
  <c r="F87" i="4"/>
  <c r="C87" i="4"/>
  <c r="W86" i="4"/>
  <c r="U86" i="4"/>
  <c r="S86" i="4"/>
  <c r="Q86" i="4"/>
  <c r="O86" i="4"/>
  <c r="M86" i="4"/>
  <c r="J86" i="4"/>
  <c r="H86" i="4"/>
  <c r="F86" i="4"/>
  <c r="C86" i="4"/>
  <c r="W84" i="4"/>
  <c r="U84" i="4"/>
  <c r="R84" i="4"/>
  <c r="S84" i="4" s="1"/>
  <c r="P84" i="4"/>
  <c r="Q84" i="4" s="1"/>
  <c r="N84" i="4"/>
  <c r="O84" i="4" s="1"/>
  <c r="L84" i="4"/>
  <c r="M84" i="4" s="1"/>
  <c r="I84" i="4"/>
  <c r="J84" i="4" s="1"/>
  <c r="G84" i="4"/>
  <c r="H84" i="4" s="1"/>
  <c r="E84" i="4"/>
  <c r="F84" i="4" s="1"/>
  <c r="B84" i="4"/>
  <c r="C84" i="4" s="1"/>
  <c r="W83" i="4"/>
  <c r="U83" i="4"/>
  <c r="S83" i="4"/>
  <c r="Q83" i="4"/>
  <c r="O83" i="4"/>
  <c r="M83" i="4"/>
  <c r="J83" i="4"/>
  <c r="H83" i="4"/>
  <c r="F83" i="4"/>
  <c r="C83" i="4"/>
  <c r="W82" i="4"/>
  <c r="U82" i="4"/>
  <c r="S82" i="4"/>
  <c r="Q82" i="4"/>
  <c r="O82" i="4"/>
  <c r="M82" i="4"/>
  <c r="J82" i="4"/>
  <c r="H82" i="4"/>
  <c r="F82" i="4"/>
  <c r="C82" i="4"/>
  <c r="W80" i="4"/>
  <c r="U80" i="4"/>
  <c r="R80" i="4"/>
  <c r="S80" i="4" s="1"/>
  <c r="P80" i="4"/>
  <c r="Q80" i="4" s="1"/>
  <c r="N80" i="4"/>
  <c r="O80" i="4" s="1"/>
  <c r="L80" i="4"/>
  <c r="M80" i="4" s="1"/>
  <c r="I80" i="4"/>
  <c r="J80" i="4" s="1"/>
  <c r="G80" i="4"/>
  <c r="H80" i="4" s="1"/>
  <c r="E80" i="4"/>
  <c r="F80" i="4" s="1"/>
  <c r="B80" i="4"/>
  <c r="C80" i="4" s="1"/>
  <c r="W79" i="4"/>
  <c r="U79" i="4"/>
  <c r="S79" i="4"/>
  <c r="Q79" i="4"/>
  <c r="O79" i="4"/>
  <c r="M79" i="4"/>
  <c r="J79" i="4"/>
  <c r="H79" i="4"/>
  <c r="F79" i="4"/>
  <c r="C79" i="4"/>
  <c r="W78" i="4"/>
  <c r="U78" i="4"/>
  <c r="S78" i="4"/>
  <c r="Q78" i="4"/>
  <c r="O78" i="4"/>
  <c r="M78" i="4"/>
  <c r="J78" i="4"/>
  <c r="H78" i="4"/>
  <c r="F78" i="4"/>
  <c r="C78" i="4"/>
  <c r="W76" i="4"/>
  <c r="U76" i="4"/>
  <c r="R76" i="4"/>
  <c r="S76" i="4" s="1"/>
  <c r="P76" i="4"/>
  <c r="Q76" i="4" s="1"/>
  <c r="N76" i="4"/>
  <c r="O76" i="4" s="1"/>
  <c r="L76" i="4"/>
  <c r="M76" i="4" s="1"/>
  <c r="I76" i="4"/>
  <c r="J76" i="4" s="1"/>
  <c r="G76" i="4"/>
  <c r="H76" i="4" s="1"/>
  <c r="E76" i="4"/>
  <c r="F76" i="4" s="1"/>
  <c r="B76" i="4"/>
  <c r="C76" i="4" s="1"/>
  <c r="W75" i="4"/>
  <c r="U75" i="4"/>
  <c r="S75" i="4"/>
  <c r="Q75" i="4"/>
  <c r="O75" i="4"/>
  <c r="M75" i="4"/>
  <c r="J75" i="4"/>
  <c r="H75" i="4"/>
  <c r="F75" i="4"/>
  <c r="C75" i="4"/>
  <c r="W74" i="4"/>
  <c r="U74" i="4"/>
  <c r="S74" i="4"/>
  <c r="Q74" i="4"/>
  <c r="O74" i="4"/>
  <c r="M74" i="4"/>
  <c r="J74" i="4"/>
  <c r="H74" i="4"/>
  <c r="F74" i="4"/>
  <c r="C74" i="4"/>
  <c r="W72" i="4"/>
  <c r="U72" i="4"/>
  <c r="R72" i="4"/>
  <c r="S72" i="4" s="1"/>
  <c r="P72" i="4"/>
  <c r="Q72" i="4" s="1"/>
  <c r="N72" i="4"/>
  <c r="O72" i="4" s="1"/>
  <c r="L72" i="4"/>
  <c r="M72" i="4" s="1"/>
  <c r="I72" i="4"/>
  <c r="J72" i="4" s="1"/>
  <c r="G72" i="4"/>
  <c r="H72" i="4" s="1"/>
  <c r="E72" i="4"/>
  <c r="F72" i="4" s="1"/>
  <c r="B72" i="4"/>
  <c r="C72" i="4" s="1"/>
  <c r="W71" i="4"/>
  <c r="U71" i="4"/>
  <c r="S71" i="4"/>
  <c r="Q71" i="4"/>
  <c r="O71" i="4"/>
  <c r="M71" i="4"/>
  <c r="J71" i="4"/>
  <c r="H71" i="4"/>
  <c r="F71" i="4"/>
  <c r="C71" i="4"/>
  <c r="W70" i="4"/>
  <c r="U70" i="4"/>
  <c r="S70" i="4"/>
  <c r="Q70" i="4"/>
  <c r="O70" i="4"/>
  <c r="M70" i="4"/>
  <c r="J70" i="4"/>
  <c r="H70" i="4"/>
  <c r="F70" i="4"/>
  <c r="C70" i="4"/>
  <c r="W68" i="4"/>
  <c r="U68" i="4"/>
  <c r="R68" i="4"/>
  <c r="S68" i="4" s="1"/>
  <c r="P68" i="4"/>
  <c r="Q68" i="4" s="1"/>
  <c r="N68" i="4"/>
  <c r="O68" i="4" s="1"/>
  <c r="L68" i="4"/>
  <c r="M68" i="4" s="1"/>
  <c r="I68" i="4"/>
  <c r="J68" i="4" s="1"/>
  <c r="G68" i="4"/>
  <c r="H68" i="4" s="1"/>
  <c r="E68" i="4"/>
  <c r="F68" i="4" s="1"/>
  <c r="B68" i="4"/>
  <c r="C68" i="4" s="1"/>
  <c r="W67" i="4"/>
  <c r="U67" i="4"/>
  <c r="S67" i="4"/>
  <c r="Q67" i="4"/>
  <c r="O67" i="4"/>
  <c r="M67" i="4"/>
  <c r="J67" i="4"/>
  <c r="H67" i="4"/>
  <c r="F67" i="4"/>
  <c r="C67" i="4"/>
  <c r="W66" i="4"/>
  <c r="U66" i="4"/>
  <c r="S66" i="4"/>
  <c r="Q66" i="4"/>
  <c r="O66" i="4"/>
  <c r="M66" i="4"/>
  <c r="J66" i="4"/>
  <c r="H66" i="4"/>
  <c r="F66" i="4"/>
  <c r="C66" i="4"/>
  <c r="W64" i="4"/>
  <c r="U64" i="4"/>
  <c r="R64" i="4"/>
  <c r="S64" i="4" s="1"/>
  <c r="P64" i="4"/>
  <c r="Q64" i="4" s="1"/>
  <c r="N64" i="4"/>
  <c r="O64" i="4" s="1"/>
  <c r="L64" i="4"/>
  <c r="M64" i="4" s="1"/>
  <c r="I64" i="4"/>
  <c r="J64" i="4" s="1"/>
  <c r="G64" i="4"/>
  <c r="H64" i="4" s="1"/>
  <c r="E64" i="4"/>
  <c r="F64" i="4" s="1"/>
  <c r="B64" i="4"/>
  <c r="C64" i="4" s="1"/>
  <c r="W63" i="4"/>
  <c r="U63" i="4"/>
  <c r="S63" i="4"/>
  <c r="Q63" i="4"/>
  <c r="O63" i="4"/>
  <c r="M63" i="4"/>
  <c r="J63" i="4"/>
  <c r="H63" i="4"/>
  <c r="F63" i="4"/>
  <c r="C63" i="4"/>
  <c r="W62" i="4"/>
  <c r="U62" i="4"/>
  <c r="S62" i="4"/>
  <c r="Q62" i="4"/>
  <c r="O62" i="4"/>
  <c r="M62" i="4"/>
  <c r="J62" i="4"/>
  <c r="H62" i="4"/>
  <c r="F62" i="4"/>
  <c r="C62" i="4"/>
  <c r="W60" i="4"/>
  <c r="U60" i="4"/>
  <c r="R60" i="4"/>
  <c r="P60" i="4"/>
  <c r="Q60" i="4" s="1"/>
  <c r="N60" i="4"/>
  <c r="L60" i="4"/>
  <c r="M60" i="4" s="1"/>
  <c r="I60" i="4"/>
  <c r="G60" i="4"/>
  <c r="H60" i="4" s="1"/>
  <c r="E60" i="4"/>
  <c r="B60" i="4"/>
  <c r="C60" i="4" s="1"/>
  <c r="W59" i="4"/>
  <c r="U59" i="4"/>
  <c r="S59" i="4"/>
  <c r="Q59" i="4"/>
  <c r="O59" i="4"/>
  <c r="M59" i="4"/>
  <c r="J59" i="4"/>
  <c r="H59" i="4"/>
  <c r="F59" i="4"/>
  <c r="C59" i="4"/>
  <c r="W58" i="4"/>
  <c r="U58" i="4"/>
  <c r="S58" i="4"/>
  <c r="Q58" i="4"/>
  <c r="O58" i="4"/>
  <c r="M58" i="4"/>
  <c r="J58" i="4"/>
  <c r="H58" i="4"/>
  <c r="F58" i="4"/>
  <c r="C58" i="4"/>
  <c r="W56" i="4"/>
  <c r="U56" i="4"/>
  <c r="R56" i="4"/>
  <c r="S56" i="4" s="1"/>
  <c r="P56" i="4"/>
  <c r="Q56" i="4" s="1"/>
  <c r="N56" i="4"/>
  <c r="O56" i="4" s="1"/>
  <c r="L56" i="4"/>
  <c r="M56" i="4" s="1"/>
  <c r="I56" i="4"/>
  <c r="J56" i="4" s="1"/>
  <c r="G56" i="4"/>
  <c r="H56" i="4" s="1"/>
  <c r="E56" i="4"/>
  <c r="F56" i="4" s="1"/>
  <c r="B56" i="4"/>
  <c r="C56" i="4" s="1"/>
  <c r="W55" i="4"/>
  <c r="U55" i="4"/>
  <c r="S55" i="4"/>
  <c r="Q55" i="4"/>
  <c r="O55" i="4"/>
  <c r="M55" i="4"/>
  <c r="J55" i="4"/>
  <c r="H55" i="4"/>
  <c r="F55" i="4"/>
  <c r="C55" i="4"/>
  <c r="W54" i="4"/>
  <c r="U54" i="4"/>
  <c r="S54" i="4"/>
  <c r="Q54" i="4"/>
  <c r="O54" i="4"/>
  <c r="M54" i="4"/>
  <c r="J54" i="4"/>
  <c r="H54" i="4"/>
  <c r="F54" i="4"/>
  <c r="C54" i="4"/>
  <c r="V51" i="4"/>
  <c r="T51" i="4"/>
  <c r="W44" i="4"/>
  <c r="U44" i="4"/>
  <c r="R44" i="4"/>
  <c r="S44" i="4" s="1"/>
  <c r="P44" i="4"/>
  <c r="Q44" i="4" s="1"/>
  <c r="N44" i="4"/>
  <c r="O44" i="4" s="1"/>
  <c r="L44" i="4"/>
  <c r="M44" i="4" s="1"/>
  <c r="I44" i="4"/>
  <c r="J44" i="4" s="1"/>
  <c r="G44" i="4"/>
  <c r="H44" i="4" s="1"/>
  <c r="B44" i="4"/>
  <c r="C44" i="4" s="1"/>
  <c r="W43" i="4"/>
  <c r="U43" i="4"/>
  <c r="S43" i="4"/>
  <c r="Q43" i="4"/>
  <c r="O43" i="4"/>
  <c r="M43" i="4"/>
  <c r="J43" i="4"/>
  <c r="H43" i="4"/>
  <c r="E43" i="4"/>
  <c r="F43" i="4" s="1"/>
  <c r="C43" i="4"/>
  <c r="W42" i="4"/>
  <c r="U42" i="4"/>
  <c r="S42" i="4"/>
  <c r="Q42" i="4"/>
  <c r="O42" i="4"/>
  <c r="M42" i="4"/>
  <c r="J42" i="4"/>
  <c r="H42" i="4"/>
  <c r="E42" i="4"/>
  <c r="F42" i="4" s="1"/>
  <c r="C42" i="4"/>
  <c r="I40" i="4"/>
  <c r="J40" i="4" s="1"/>
  <c r="G40" i="4"/>
  <c r="H40" i="4" s="1"/>
  <c r="B40" i="4"/>
  <c r="C40" i="4" s="1"/>
  <c r="J39" i="4"/>
  <c r="H39" i="4"/>
  <c r="E39" i="4"/>
  <c r="F39" i="4" s="1"/>
  <c r="C39" i="4"/>
  <c r="J38" i="4"/>
  <c r="H38" i="4"/>
  <c r="E38" i="4"/>
  <c r="C38" i="4"/>
  <c r="I35" i="4"/>
  <c r="J35" i="4" s="1"/>
  <c r="G35" i="4"/>
  <c r="H35" i="4" s="1"/>
  <c r="B35" i="4"/>
  <c r="C35" i="4" s="1"/>
  <c r="J34" i="4"/>
  <c r="H34" i="4"/>
  <c r="E34" i="4"/>
  <c r="F34" i="4" s="1"/>
  <c r="C34" i="4"/>
  <c r="J33" i="4"/>
  <c r="H33" i="4"/>
  <c r="E33" i="4"/>
  <c r="F33" i="4" s="1"/>
  <c r="C33" i="4"/>
  <c r="I30" i="4"/>
  <c r="J30" i="4" s="1"/>
  <c r="G30" i="4"/>
  <c r="H30" i="4" s="1"/>
  <c r="B30" i="4"/>
  <c r="C30" i="4" s="1"/>
  <c r="J29" i="4"/>
  <c r="H29" i="4"/>
  <c r="E29" i="4"/>
  <c r="F29" i="4" s="1"/>
  <c r="C29" i="4"/>
  <c r="J28" i="4"/>
  <c r="H28" i="4"/>
  <c r="E28" i="4"/>
  <c r="C28" i="4"/>
  <c r="V25" i="4"/>
  <c r="W25" i="4" s="1"/>
  <c r="T25" i="4"/>
  <c r="U25" i="4" s="1"/>
  <c r="R25" i="4"/>
  <c r="S25" i="4" s="1"/>
  <c r="P25" i="4"/>
  <c r="Q25" i="4" s="1"/>
  <c r="N25" i="4"/>
  <c r="O25" i="4" s="1"/>
  <c r="L25" i="4"/>
  <c r="M25" i="4" s="1"/>
  <c r="B25" i="4"/>
  <c r="W24" i="4"/>
  <c r="U24" i="4"/>
  <c r="S24" i="4"/>
  <c r="Q24" i="4"/>
  <c r="O24" i="4"/>
  <c r="M24" i="4"/>
  <c r="E24" i="4"/>
  <c r="W23" i="4"/>
  <c r="U23" i="4"/>
  <c r="S23" i="4"/>
  <c r="Q23" i="4"/>
  <c r="O23" i="4"/>
  <c r="M23" i="4"/>
  <c r="E23" i="4"/>
  <c r="V20" i="4"/>
  <c r="W20" i="4" s="1"/>
  <c r="T20" i="4"/>
  <c r="U20" i="4" s="1"/>
  <c r="R20" i="4"/>
  <c r="S20" i="4" s="1"/>
  <c r="P20" i="4"/>
  <c r="Q20" i="4" s="1"/>
  <c r="N20" i="4"/>
  <c r="O20" i="4" s="1"/>
  <c r="L20" i="4"/>
  <c r="M20" i="4" s="1"/>
  <c r="I20" i="4"/>
  <c r="J20" i="4" s="1"/>
  <c r="G20" i="4"/>
  <c r="H20" i="4" s="1"/>
  <c r="B20" i="4"/>
  <c r="C20" i="4" s="1"/>
  <c r="W19" i="4"/>
  <c r="U19" i="4"/>
  <c r="S19" i="4"/>
  <c r="Q19" i="4"/>
  <c r="O19" i="4"/>
  <c r="M19" i="4"/>
  <c r="J19" i="4"/>
  <c r="H19" i="4"/>
  <c r="E19" i="4"/>
  <c r="F19" i="4" s="1"/>
  <c r="C19" i="4"/>
  <c r="W18" i="4"/>
  <c r="U18" i="4"/>
  <c r="S18" i="4"/>
  <c r="Q18" i="4"/>
  <c r="O18" i="4"/>
  <c r="M18" i="4"/>
  <c r="J18" i="4"/>
  <c r="H18" i="4"/>
  <c r="E18" i="4"/>
  <c r="C18" i="4"/>
  <c r="W15" i="4"/>
  <c r="U15" i="4"/>
  <c r="R15" i="4"/>
  <c r="S15" i="4" s="1"/>
  <c r="P15" i="4"/>
  <c r="Q15" i="4" s="1"/>
  <c r="N15" i="4"/>
  <c r="O15" i="4" s="1"/>
  <c r="L15" i="4"/>
  <c r="M15" i="4" s="1"/>
  <c r="I15" i="4"/>
  <c r="J15" i="4" s="1"/>
  <c r="G15" i="4"/>
  <c r="H15" i="4" s="1"/>
  <c r="B15" i="4"/>
  <c r="C15" i="4" s="1"/>
  <c r="W14" i="4"/>
  <c r="U14" i="4"/>
  <c r="S14" i="4"/>
  <c r="Q14" i="4"/>
  <c r="O14" i="4"/>
  <c r="M14" i="4"/>
  <c r="J14" i="4"/>
  <c r="H14" i="4"/>
  <c r="E14" i="4"/>
  <c r="F14" i="4" s="1"/>
  <c r="C14" i="4"/>
  <c r="W13" i="4"/>
  <c r="U13" i="4"/>
  <c r="S13" i="4"/>
  <c r="Q13" i="4"/>
  <c r="O13" i="4"/>
  <c r="M13" i="4"/>
  <c r="J13" i="4"/>
  <c r="H13" i="4"/>
  <c r="E13" i="4"/>
  <c r="F13" i="4" s="1"/>
  <c r="C13" i="4"/>
  <c r="W10" i="4"/>
  <c r="U10" i="4"/>
  <c r="R10" i="4"/>
  <c r="S10" i="4" s="1"/>
  <c r="P10" i="4"/>
  <c r="Q10" i="4" s="1"/>
  <c r="N10" i="4"/>
  <c r="L10" i="4"/>
  <c r="M10" i="4" s="1"/>
  <c r="I10" i="4"/>
  <c r="J10" i="4" s="1"/>
  <c r="G10" i="4"/>
  <c r="H10" i="4" s="1"/>
  <c r="B10" i="4"/>
  <c r="C10" i="4" s="1"/>
  <c r="W9" i="4"/>
  <c r="U9" i="4"/>
  <c r="S9" i="4"/>
  <c r="Q9" i="4"/>
  <c r="O9" i="4"/>
  <c r="M9" i="4"/>
  <c r="J9" i="4"/>
  <c r="H9" i="4"/>
  <c r="E9" i="4"/>
  <c r="F9" i="4" s="1"/>
  <c r="C9" i="4"/>
  <c r="W8" i="4"/>
  <c r="U8" i="4"/>
  <c r="S8" i="4"/>
  <c r="Q8" i="4"/>
  <c r="O8" i="4"/>
  <c r="M8" i="4"/>
  <c r="J8" i="4"/>
  <c r="H8" i="4"/>
  <c r="E8" i="4"/>
  <c r="F8" i="4" s="1"/>
  <c r="C8" i="4"/>
  <c r="D3" i="4"/>
  <c r="E3" i="4" s="1"/>
  <c r="D2" i="4"/>
  <c r="E2" i="4" s="1"/>
  <c r="V102" i="5"/>
  <c r="W102" i="5" s="1"/>
  <c r="T102" i="5"/>
  <c r="U102" i="5" s="1"/>
  <c r="R102" i="5"/>
  <c r="S102" i="5" s="1"/>
  <c r="P102" i="5"/>
  <c r="Q102" i="5" s="1"/>
  <c r="N102" i="5"/>
  <c r="O102" i="5" s="1"/>
  <c r="L102" i="5"/>
  <c r="M102" i="5" s="1"/>
  <c r="I102" i="5"/>
  <c r="J102" i="5" s="1"/>
  <c r="G102" i="5"/>
  <c r="H102" i="5" s="1"/>
  <c r="E102" i="5"/>
  <c r="F102" i="5" s="1"/>
  <c r="B102" i="5"/>
  <c r="C102" i="5" s="1"/>
  <c r="W101" i="5"/>
  <c r="U101" i="5"/>
  <c r="S101" i="5"/>
  <c r="Q101" i="5"/>
  <c r="O101" i="5"/>
  <c r="M101" i="5"/>
  <c r="J101" i="5"/>
  <c r="H101" i="5"/>
  <c r="F101" i="5"/>
  <c r="C101" i="5"/>
  <c r="W100" i="5"/>
  <c r="U100" i="5"/>
  <c r="S100" i="5"/>
  <c r="Q100" i="5"/>
  <c r="O100" i="5"/>
  <c r="M100" i="5"/>
  <c r="J100" i="5"/>
  <c r="H100" i="5"/>
  <c r="F100" i="5"/>
  <c r="C100" i="5"/>
  <c r="V98" i="5"/>
  <c r="W98" i="5" s="1"/>
  <c r="T98" i="5"/>
  <c r="U98" i="5" s="1"/>
  <c r="R98" i="5"/>
  <c r="S98" i="5" s="1"/>
  <c r="P98" i="5"/>
  <c r="Q98" i="5" s="1"/>
  <c r="N98" i="5"/>
  <c r="O98" i="5" s="1"/>
  <c r="L98" i="5"/>
  <c r="M98" i="5" s="1"/>
  <c r="I98" i="5"/>
  <c r="J98" i="5" s="1"/>
  <c r="G98" i="5"/>
  <c r="H98" i="5" s="1"/>
  <c r="E98" i="5"/>
  <c r="F98" i="5" s="1"/>
  <c r="B98" i="5"/>
  <c r="C98" i="5" s="1"/>
  <c r="W97" i="5"/>
  <c r="U97" i="5"/>
  <c r="S97" i="5"/>
  <c r="Q97" i="5"/>
  <c r="O97" i="5"/>
  <c r="M97" i="5"/>
  <c r="J97" i="5"/>
  <c r="H97" i="5"/>
  <c r="F97" i="5"/>
  <c r="C97" i="5"/>
  <c r="W96" i="5"/>
  <c r="U96" i="5"/>
  <c r="S96" i="5"/>
  <c r="Q96" i="5"/>
  <c r="O96" i="5"/>
  <c r="M96" i="5"/>
  <c r="J96" i="5"/>
  <c r="H96" i="5"/>
  <c r="F96" i="5"/>
  <c r="C96" i="5"/>
  <c r="W93" i="5"/>
  <c r="U93" i="5"/>
  <c r="R93" i="5"/>
  <c r="S93" i="5" s="1"/>
  <c r="P93" i="5"/>
  <c r="Q93" i="5" s="1"/>
  <c r="N93" i="5"/>
  <c r="O93" i="5" s="1"/>
  <c r="L93" i="5"/>
  <c r="M93" i="5" s="1"/>
  <c r="I93" i="5"/>
  <c r="J93" i="5" s="1"/>
  <c r="G93" i="5"/>
  <c r="H93" i="5" s="1"/>
  <c r="E93" i="5"/>
  <c r="F93" i="5" s="1"/>
  <c r="B93" i="5"/>
  <c r="C93" i="5" s="1"/>
  <c r="W92" i="5"/>
  <c r="U92" i="5"/>
  <c r="S92" i="5"/>
  <c r="Q92" i="5"/>
  <c r="O92" i="5"/>
  <c r="M92" i="5"/>
  <c r="J92" i="5"/>
  <c r="H92" i="5"/>
  <c r="F92" i="5"/>
  <c r="C92" i="5"/>
  <c r="W91" i="5"/>
  <c r="U91" i="5"/>
  <c r="S91" i="5"/>
  <c r="Q91" i="5"/>
  <c r="O91" i="5"/>
  <c r="M91" i="5"/>
  <c r="J91" i="5"/>
  <c r="H91" i="5"/>
  <c r="F91" i="5"/>
  <c r="C91" i="5"/>
  <c r="V85" i="5"/>
  <c r="T85" i="5"/>
  <c r="U85" i="5" s="1"/>
  <c r="R85" i="5"/>
  <c r="S85" i="5" s="1"/>
  <c r="P85" i="5"/>
  <c r="Q85" i="5" s="1"/>
  <c r="N85" i="5"/>
  <c r="O85" i="5" s="1"/>
  <c r="L85" i="5"/>
  <c r="M85" i="5" s="1"/>
  <c r="I85" i="5"/>
  <c r="J85" i="5" s="1"/>
  <c r="G85" i="5"/>
  <c r="H85" i="5" s="1"/>
  <c r="B85" i="5"/>
  <c r="C85" i="5" s="1"/>
  <c r="U84" i="5"/>
  <c r="S84" i="5"/>
  <c r="Q84" i="5"/>
  <c r="O84" i="5"/>
  <c r="M84" i="5"/>
  <c r="J84" i="5"/>
  <c r="H84" i="5"/>
  <c r="E84" i="5"/>
  <c r="C84" i="5"/>
  <c r="U83" i="5"/>
  <c r="S83" i="5"/>
  <c r="Q83" i="5"/>
  <c r="O83" i="5"/>
  <c r="M83" i="5"/>
  <c r="J83" i="5"/>
  <c r="H83" i="5"/>
  <c r="E83" i="5"/>
  <c r="C83" i="5"/>
  <c r="V81" i="5"/>
  <c r="T81" i="5"/>
  <c r="U81" i="5" s="1"/>
  <c r="R81" i="5"/>
  <c r="S81" i="5" s="1"/>
  <c r="P81" i="5"/>
  <c r="Q81" i="5" s="1"/>
  <c r="N81" i="5"/>
  <c r="O81" i="5" s="1"/>
  <c r="L81" i="5"/>
  <c r="M81" i="5" s="1"/>
  <c r="I81" i="5"/>
  <c r="J81" i="5" s="1"/>
  <c r="G81" i="5"/>
  <c r="H81" i="5" s="1"/>
  <c r="B81" i="5"/>
  <c r="C81" i="5" s="1"/>
  <c r="U80" i="5"/>
  <c r="S80" i="5"/>
  <c r="Q80" i="5"/>
  <c r="O80" i="5"/>
  <c r="M80" i="5"/>
  <c r="J80" i="5"/>
  <c r="H80" i="5"/>
  <c r="E80" i="5"/>
  <c r="C80" i="5"/>
  <c r="U79" i="5"/>
  <c r="S79" i="5"/>
  <c r="Q79" i="5"/>
  <c r="O79" i="5"/>
  <c r="M79" i="5"/>
  <c r="J79" i="5"/>
  <c r="H79" i="5"/>
  <c r="E79" i="5"/>
  <c r="C79" i="5"/>
  <c r="W75" i="5"/>
  <c r="W44" i="1" s="1"/>
  <c r="D75" i="5"/>
  <c r="E75" i="5" s="1"/>
  <c r="W74" i="5"/>
  <c r="W34" i="1" s="1"/>
  <c r="D74" i="5"/>
  <c r="E74" i="5" s="1"/>
  <c r="V69" i="5"/>
  <c r="W69" i="5" s="1"/>
  <c r="T69" i="5"/>
  <c r="U69" i="5" s="1"/>
  <c r="R69" i="5"/>
  <c r="S69" i="5" s="1"/>
  <c r="P69" i="5"/>
  <c r="Q69" i="5" s="1"/>
  <c r="N69" i="5"/>
  <c r="O69" i="5" s="1"/>
  <c r="L69" i="5"/>
  <c r="M69" i="5" s="1"/>
  <c r="I69" i="5"/>
  <c r="J69" i="5" s="1"/>
  <c r="G69" i="5"/>
  <c r="H69" i="5" s="1"/>
  <c r="E69" i="5"/>
  <c r="F69" i="5" s="1"/>
  <c r="B69" i="5"/>
  <c r="C69" i="5" s="1"/>
  <c r="W68" i="5"/>
  <c r="U68" i="5"/>
  <c r="S68" i="5"/>
  <c r="Q68" i="5"/>
  <c r="O68" i="5"/>
  <c r="M68" i="5"/>
  <c r="J68" i="5"/>
  <c r="H68" i="5"/>
  <c r="F68" i="5"/>
  <c r="C68" i="5"/>
  <c r="W67" i="5"/>
  <c r="U67" i="5"/>
  <c r="S67" i="5"/>
  <c r="Q67" i="5"/>
  <c r="O67" i="5"/>
  <c r="M67" i="5"/>
  <c r="J67" i="5"/>
  <c r="H67" i="5"/>
  <c r="F67" i="5"/>
  <c r="C67" i="5"/>
  <c r="V64" i="5"/>
  <c r="W64" i="5" s="1"/>
  <c r="T64" i="5"/>
  <c r="U64" i="5" s="1"/>
  <c r="R64" i="5"/>
  <c r="S64" i="5" s="1"/>
  <c r="P64" i="5"/>
  <c r="Q64" i="5" s="1"/>
  <c r="N64" i="5"/>
  <c r="O64" i="5" s="1"/>
  <c r="L64" i="5"/>
  <c r="M64" i="5" s="1"/>
  <c r="I64" i="5"/>
  <c r="J64" i="5" s="1"/>
  <c r="G64" i="5"/>
  <c r="H64" i="5" s="1"/>
  <c r="E64" i="5"/>
  <c r="F64" i="5" s="1"/>
  <c r="B64" i="5"/>
  <c r="C64" i="5" s="1"/>
  <c r="W63" i="5"/>
  <c r="U63" i="5"/>
  <c r="S63" i="5"/>
  <c r="Q63" i="5"/>
  <c r="O63" i="5"/>
  <c r="M63" i="5"/>
  <c r="J63" i="5"/>
  <c r="H63" i="5"/>
  <c r="F63" i="5"/>
  <c r="C63" i="5"/>
  <c r="W62" i="5"/>
  <c r="U62" i="5"/>
  <c r="S62" i="5"/>
  <c r="Q62" i="5"/>
  <c r="O62" i="5"/>
  <c r="M62" i="5"/>
  <c r="J62" i="5"/>
  <c r="H62" i="5"/>
  <c r="F62" i="5"/>
  <c r="C62" i="5"/>
  <c r="V59" i="5"/>
  <c r="W59" i="5" s="1"/>
  <c r="T59" i="5"/>
  <c r="U59" i="5" s="1"/>
  <c r="R59" i="5"/>
  <c r="S59" i="5" s="1"/>
  <c r="P59" i="5"/>
  <c r="Q59" i="5" s="1"/>
  <c r="N59" i="5"/>
  <c r="O59" i="5" s="1"/>
  <c r="L59" i="5"/>
  <c r="M59" i="5" s="1"/>
  <c r="I59" i="5"/>
  <c r="J59" i="5" s="1"/>
  <c r="G59" i="5"/>
  <c r="H59" i="5" s="1"/>
  <c r="E59" i="5"/>
  <c r="F59" i="5" s="1"/>
  <c r="B59" i="5"/>
  <c r="C59" i="5" s="1"/>
  <c r="W58" i="5"/>
  <c r="U58" i="5"/>
  <c r="S58" i="5"/>
  <c r="Q58" i="5"/>
  <c r="O58" i="5"/>
  <c r="M58" i="5"/>
  <c r="J58" i="5"/>
  <c r="H58" i="5"/>
  <c r="F58" i="5"/>
  <c r="C58" i="5"/>
  <c r="W57" i="5"/>
  <c r="U57" i="5"/>
  <c r="S57" i="5"/>
  <c r="Q57" i="5"/>
  <c r="O57" i="5"/>
  <c r="M57" i="5"/>
  <c r="J57" i="5"/>
  <c r="H57" i="5"/>
  <c r="F57" i="5"/>
  <c r="C57" i="5"/>
  <c r="V54" i="5"/>
  <c r="W54" i="5" s="1"/>
  <c r="T54" i="5"/>
  <c r="U54" i="5" s="1"/>
  <c r="R54" i="5"/>
  <c r="S54" i="5" s="1"/>
  <c r="P54" i="5"/>
  <c r="Q54" i="5" s="1"/>
  <c r="N54" i="5"/>
  <c r="O54" i="5" s="1"/>
  <c r="L54" i="5"/>
  <c r="M54" i="5" s="1"/>
  <c r="I54" i="5"/>
  <c r="J54" i="5" s="1"/>
  <c r="G54" i="5"/>
  <c r="H54" i="5" s="1"/>
  <c r="E54" i="5"/>
  <c r="F54" i="5" s="1"/>
  <c r="B54" i="5"/>
  <c r="C54" i="5" s="1"/>
  <c r="W53" i="5"/>
  <c r="U53" i="5"/>
  <c r="S53" i="5"/>
  <c r="Q53" i="5"/>
  <c r="O53" i="5"/>
  <c r="M53" i="5"/>
  <c r="J53" i="5"/>
  <c r="H53" i="5"/>
  <c r="F53" i="5"/>
  <c r="C53" i="5"/>
  <c r="W52" i="5"/>
  <c r="U52" i="5"/>
  <c r="S52" i="5"/>
  <c r="Q52" i="5"/>
  <c r="O52" i="5"/>
  <c r="M52" i="5"/>
  <c r="J52" i="5"/>
  <c r="H52" i="5"/>
  <c r="F52" i="5"/>
  <c r="C52" i="5"/>
  <c r="V49" i="5"/>
  <c r="W49" i="5" s="1"/>
  <c r="T49" i="5"/>
  <c r="U49" i="5" s="1"/>
  <c r="R49" i="5"/>
  <c r="S49" i="5" s="1"/>
  <c r="P49" i="5"/>
  <c r="Q49" i="5" s="1"/>
  <c r="N49" i="5"/>
  <c r="O49" i="5" s="1"/>
  <c r="L49" i="5"/>
  <c r="M49" i="5" s="1"/>
  <c r="I49" i="5"/>
  <c r="J49" i="5" s="1"/>
  <c r="G49" i="5"/>
  <c r="H49" i="5" s="1"/>
  <c r="E49" i="5"/>
  <c r="F49" i="5" s="1"/>
  <c r="B49" i="5"/>
  <c r="C49" i="5" s="1"/>
  <c r="W48" i="5"/>
  <c r="U48" i="5"/>
  <c r="S48" i="5"/>
  <c r="Q48" i="5"/>
  <c r="O48" i="5"/>
  <c r="M48" i="5"/>
  <c r="J48" i="5"/>
  <c r="H48" i="5"/>
  <c r="F48" i="5"/>
  <c r="C48" i="5"/>
  <c r="W47" i="5"/>
  <c r="U47" i="5"/>
  <c r="S47" i="5"/>
  <c r="Q47" i="5"/>
  <c r="O47" i="5"/>
  <c r="M47" i="5"/>
  <c r="J47" i="5"/>
  <c r="H47" i="5"/>
  <c r="F47" i="5"/>
  <c r="C47" i="5"/>
  <c r="W34" i="5"/>
  <c r="U34" i="5"/>
  <c r="R34" i="5"/>
  <c r="S34" i="5" s="1"/>
  <c r="P34" i="5"/>
  <c r="Q34" i="5" s="1"/>
  <c r="N34" i="5"/>
  <c r="O34" i="5" s="1"/>
  <c r="L34" i="5"/>
  <c r="M34" i="5" s="1"/>
  <c r="I34" i="5"/>
  <c r="J34" i="5" s="1"/>
  <c r="G34" i="5"/>
  <c r="H34" i="5" s="1"/>
  <c r="B34" i="5"/>
  <c r="C34" i="5" s="1"/>
  <c r="W33" i="5"/>
  <c r="W47" i="1" s="1"/>
  <c r="U33" i="5"/>
  <c r="U47" i="1" s="1"/>
  <c r="S33" i="5"/>
  <c r="S47" i="1" s="1"/>
  <c r="Q33" i="5"/>
  <c r="Q47" i="1" s="1"/>
  <c r="O33" i="5"/>
  <c r="O47" i="1" s="1"/>
  <c r="M33" i="5"/>
  <c r="M47" i="1" s="1"/>
  <c r="J33" i="5"/>
  <c r="J47" i="1" s="1"/>
  <c r="H33" i="5"/>
  <c r="H47" i="1" s="1"/>
  <c r="E33" i="5"/>
  <c r="C33" i="5"/>
  <c r="C47" i="1" s="1"/>
  <c r="W32" i="5"/>
  <c r="W37" i="1" s="1"/>
  <c r="U32" i="5"/>
  <c r="U37" i="1" s="1"/>
  <c r="S32" i="5"/>
  <c r="S37" i="1" s="1"/>
  <c r="Q32" i="5"/>
  <c r="Q37" i="1" s="1"/>
  <c r="O32" i="5"/>
  <c r="O37" i="1" s="1"/>
  <c r="M32" i="5"/>
  <c r="M37" i="1" s="1"/>
  <c r="J32" i="5"/>
  <c r="J37" i="1" s="1"/>
  <c r="H32" i="5"/>
  <c r="H37" i="1" s="1"/>
  <c r="E32" i="5"/>
  <c r="C32" i="5"/>
  <c r="C37" i="1" s="1"/>
  <c r="W27" i="5"/>
  <c r="U27" i="5"/>
  <c r="R27" i="5"/>
  <c r="S27" i="5" s="1"/>
  <c r="P27" i="5"/>
  <c r="Q27" i="5" s="1"/>
  <c r="N27" i="5"/>
  <c r="O27" i="5" s="1"/>
  <c r="L27" i="5"/>
  <c r="M27" i="5" s="1"/>
  <c r="I27" i="5"/>
  <c r="J27" i="5" s="1"/>
  <c r="G27" i="5"/>
  <c r="H27" i="5" s="1"/>
  <c r="B27" i="5"/>
  <c r="C27" i="5" s="1"/>
  <c r="W26" i="5"/>
  <c r="W45" i="1" s="1"/>
  <c r="U26" i="5"/>
  <c r="U45" i="1" s="1"/>
  <c r="S26" i="5"/>
  <c r="S45" i="1" s="1"/>
  <c r="Q26" i="5"/>
  <c r="Q45" i="1" s="1"/>
  <c r="O26" i="5"/>
  <c r="O45" i="1" s="1"/>
  <c r="M26" i="5"/>
  <c r="M45" i="1" s="1"/>
  <c r="J26" i="5"/>
  <c r="J45" i="1" s="1"/>
  <c r="H26" i="5"/>
  <c r="H45" i="1" s="1"/>
  <c r="E26" i="5"/>
  <c r="C26" i="5"/>
  <c r="C45" i="1" s="1"/>
  <c r="W25" i="5"/>
  <c r="W35" i="1" s="1"/>
  <c r="U25" i="5"/>
  <c r="U35" i="1" s="1"/>
  <c r="S25" i="5"/>
  <c r="S35" i="1" s="1"/>
  <c r="Q25" i="5"/>
  <c r="Q35" i="1" s="1"/>
  <c r="O25" i="5"/>
  <c r="O35" i="1" s="1"/>
  <c r="M25" i="5"/>
  <c r="M35" i="1" s="1"/>
  <c r="J25" i="5"/>
  <c r="J35" i="1" s="1"/>
  <c r="H25" i="5"/>
  <c r="H35" i="1" s="1"/>
  <c r="E25" i="5"/>
  <c r="C25" i="5"/>
  <c r="C35" i="1" s="1"/>
  <c r="W20" i="5"/>
  <c r="U20" i="5"/>
  <c r="R20" i="5"/>
  <c r="S20" i="5" s="1"/>
  <c r="P20" i="5"/>
  <c r="Q20" i="5" s="1"/>
  <c r="N20" i="5"/>
  <c r="O20" i="5" s="1"/>
  <c r="L20" i="5"/>
  <c r="M20" i="5" s="1"/>
  <c r="I20" i="5"/>
  <c r="J20" i="5" s="1"/>
  <c r="G20" i="5"/>
  <c r="H20" i="5" s="1"/>
  <c r="B20" i="5"/>
  <c r="C20" i="5" s="1"/>
  <c r="W19" i="5"/>
  <c r="W46" i="1" s="1"/>
  <c r="U19" i="5"/>
  <c r="U46" i="1" s="1"/>
  <c r="S19" i="5"/>
  <c r="S46" i="1" s="1"/>
  <c r="Q19" i="5"/>
  <c r="Q46" i="1" s="1"/>
  <c r="O19" i="5"/>
  <c r="O46" i="1" s="1"/>
  <c r="M19" i="5"/>
  <c r="M46" i="1" s="1"/>
  <c r="J19" i="5"/>
  <c r="J46" i="1" s="1"/>
  <c r="H19" i="5"/>
  <c r="H46" i="1" s="1"/>
  <c r="E19" i="5"/>
  <c r="C19" i="5"/>
  <c r="C46" i="1" s="1"/>
  <c r="W18" i="5"/>
  <c r="W36" i="1" s="1"/>
  <c r="U18" i="5"/>
  <c r="U36" i="1" s="1"/>
  <c r="S18" i="5"/>
  <c r="S36" i="1" s="1"/>
  <c r="Q18" i="5"/>
  <c r="Q36" i="1" s="1"/>
  <c r="O18" i="5"/>
  <c r="O36" i="1" s="1"/>
  <c r="M18" i="5"/>
  <c r="M36" i="1" s="1"/>
  <c r="J18" i="5"/>
  <c r="J36" i="1" s="1"/>
  <c r="H18" i="5"/>
  <c r="H36" i="1" s="1"/>
  <c r="E18" i="5"/>
  <c r="C18" i="5"/>
  <c r="C36" i="1" s="1"/>
  <c r="W13" i="5"/>
  <c r="T13" i="5"/>
  <c r="U13" i="5" s="1"/>
  <c r="R13" i="5"/>
  <c r="P13" i="5"/>
  <c r="Q13" i="5" s="1"/>
  <c r="N13" i="5"/>
  <c r="L13" i="5"/>
  <c r="M13" i="5" s="1"/>
  <c r="I13" i="5"/>
  <c r="G13" i="5"/>
  <c r="H13" i="5" s="1"/>
  <c r="B13" i="5"/>
  <c r="C13" i="5" s="1"/>
  <c r="W12" i="5"/>
  <c r="U12" i="5"/>
  <c r="S12" i="5"/>
  <c r="Q12" i="5"/>
  <c r="O12" i="5"/>
  <c r="M12" i="5"/>
  <c r="J12" i="5"/>
  <c r="H12" i="5"/>
  <c r="C12" i="5"/>
  <c r="W11" i="5"/>
  <c r="U11" i="5"/>
  <c r="S11" i="5"/>
  <c r="Q11" i="5"/>
  <c r="O11" i="5"/>
  <c r="M11" i="5"/>
  <c r="J11" i="5"/>
  <c r="H11" i="5"/>
  <c r="C11" i="5"/>
  <c r="V6" i="5"/>
  <c r="D5" i="5"/>
  <c r="E5" i="5" s="1"/>
  <c r="D4" i="5"/>
  <c r="E4" i="5" s="1"/>
  <c r="V52" i="6"/>
  <c r="W52" i="6" s="1"/>
  <c r="T52" i="6"/>
  <c r="U52" i="6" s="1"/>
  <c r="R52" i="6"/>
  <c r="S52" i="6" s="1"/>
  <c r="P52" i="6"/>
  <c r="Q52" i="6" s="1"/>
  <c r="N52" i="6"/>
  <c r="O52" i="6" s="1"/>
  <c r="L52" i="6"/>
  <c r="M52" i="6" s="1"/>
  <c r="I52" i="6"/>
  <c r="J52" i="6" s="1"/>
  <c r="G52" i="6"/>
  <c r="H52" i="6" s="1"/>
  <c r="E52" i="6"/>
  <c r="F52" i="6" s="1"/>
  <c r="B52" i="6"/>
  <c r="C52" i="6" s="1"/>
  <c r="W51" i="6"/>
  <c r="U51" i="6"/>
  <c r="S51" i="6"/>
  <c r="Q51" i="6"/>
  <c r="O51" i="6"/>
  <c r="M51" i="6"/>
  <c r="J51" i="6"/>
  <c r="H51" i="6"/>
  <c r="F51" i="6"/>
  <c r="C51" i="6"/>
  <c r="W50" i="6"/>
  <c r="U50" i="6"/>
  <c r="S50" i="6"/>
  <c r="Q50" i="6"/>
  <c r="O50" i="6"/>
  <c r="M50" i="6"/>
  <c r="J50" i="6"/>
  <c r="H50" i="6"/>
  <c r="F50" i="6"/>
  <c r="C50" i="6"/>
  <c r="V48" i="6"/>
  <c r="W48" i="6" s="1"/>
  <c r="T48" i="6"/>
  <c r="U48" i="6" s="1"/>
  <c r="R48" i="6"/>
  <c r="S48" i="6" s="1"/>
  <c r="P48" i="6"/>
  <c r="Q48" i="6" s="1"/>
  <c r="N48" i="6"/>
  <c r="O48" i="6" s="1"/>
  <c r="L48" i="6"/>
  <c r="M48" i="6" s="1"/>
  <c r="I48" i="6"/>
  <c r="J48" i="6" s="1"/>
  <c r="G48" i="6"/>
  <c r="H48" i="6" s="1"/>
  <c r="E48" i="6"/>
  <c r="F48" i="6" s="1"/>
  <c r="B48" i="6"/>
  <c r="C48" i="6" s="1"/>
  <c r="W47" i="6"/>
  <c r="U47" i="6"/>
  <c r="S47" i="6"/>
  <c r="Q47" i="6"/>
  <c r="O47" i="6"/>
  <c r="M47" i="6"/>
  <c r="J47" i="6"/>
  <c r="H47" i="6"/>
  <c r="F47" i="6"/>
  <c r="C47" i="6"/>
  <c r="W46" i="6"/>
  <c r="U46" i="6"/>
  <c r="S46" i="6"/>
  <c r="Q46" i="6"/>
  <c r="O46" i="6"/>
  <c r="M46" i="6"/>
  <c r="J46" i="6"/>
  <c r="H46" i="6"/>
  <c r="F46" i="6"/>
  <c r="C46" i="6"/>
  <c r="V44" i="6"/>
  <c r="W44" i="6" s="1"/>
  <c r="T44" i="6"/>
  <c r="U44" i="6" s="1"/>
  <c r="R44" i="6"/>
  <c r="S44" i="6" s="1"/>
  <c r="P44" i="6"/>
  <c r="Q44" i="6" s="1"/>
  <c r="N44" i="6"/>
  <c r="O44" i="6" s="1"/>
  <c r="L44" i="6"/>
  <c r="M44" i="6" s="1"/>
  <c r="I44" i="6"/>
  <c r="J44" i="6" s="1"/>
  <c r="G44" i="6"/>
  <c r="H44" i="6" s="1"/>
  <c r="E44" i="6"/>
  <c r="F44" i="6" s="1"/>
  <c r="B44" i="6"/>
  <c r="C44" i="6" s="1"/>
  <c r="W43" i="6"/>
  <c r="U43" i="6"/>
  <c r="S43" i="6"/>
  <c r="Q43" i="6"/>
  <c r="O43" i="6"/>
  <c r="M43" i="6"/>
  <c r="J43" i="6"/>
  <c r="H43" i="6"/>
  <c r="F43" i="6"/>
  <c r="C43" i="6"/>
  <c r="W42" i="6"/>
  <c r="U42" i="6"/>
  <c r="S42" i="6"/>
  <c r="Q42" i="6"/>
  <c r="O42" i="6"/>
  <c r="M42" i="6"/>
  <c r="J42" i="6"/>
  <c r="H42" i="6"/>
  <c r="F42" i="6"/>
  <c r="C42" i="6"/>
  <c r="V40" i="6"/>
  <c r="W40" i="6" s="1"/>
  <c r="T40" i="6"/>
  <c r="U40" i="6" s="1"/>
  <c r="R40" i="6"/>
  <c r="S40" i="6" s="1"/>
  <c r="P40" i="6"/>
  <c r="Q40" i="6" s="1"/>
  <c r="N40" i="6"/>
  <c r="O40" i="6" s="1"/>
  <c r="L40" i="6"/>
  <c r="M40" i="6" s="1"/>
  <c r="I40" i="6"/>
  <c r="J40" i="6" s="1"/>
  <c r="G40" i="6"/>
  <c r="H40" i="6" s="1"/>
  <c r="E40" i="6"/>
  <c r="F40" i="6" s="1"/>
  <c r="B40" i="6"/>
  <c r="C40" i="6" s="1"/>
  <c r="W39" i="6"/>
  <c r="U39" i="6"/>
  <c r="S39" i="6"/>
  <c r="Q39" i="6"/>
  <c r="O39" i="6"/>
  <c r="M39" i="6"/>
  <c r="J39" i="6"/>
  <c r="H39" i="6"/>
  <c r="F39" i="6"/>
  <c r="C39" i="6"/>
  <c r="W38" i="6"/>
  <c r="U38" i="6"/>
  <c r="S38" i="6"/>
  <c r="Q38" i="6"/>
  <c r="O38" i="6"/>
  <c r="M38" i="6"/>
  <c r="J38" i="6"/>
  <c r="H38" i="6"/>
  <c r="F38" i="6"/>
  <c r="C38" i="6"/>
  <c r="V36" i="6"/>
  <c r="W36" i="6" s="1"/>
  <c r="T36" i="6"/>
  <c r="U36" i="6" s="1"/>
  <c r="R36" i="6"/>
  <c r="S36" i="6" s="1"/>
  <c r="P36" i="6"/>
  <c r="Q36" i="6" s="1"/>
  <c r="N36" i="6"/>
  <c r="O36" i="6" s="1"/>
  <c r="L36" i="6"/>
  <c r="M36" i="6" s="1"/>
  <c r="I36" i="6"/>
  <c r="J36" i="6" s="1"/>
  <c r="G36" i="6"/>
  <c r="H36" i="6" s="1"/>
  <c r="E36" i="6"/>
  <c r="F36" i="6" s="1"/>
  <c r="B36" i="6"/>
  <c r="C36" i="6" s="1"/>
  <c r="W35" i="6"/>
  <c r="U35" i="6"/>
  <c r="S35" i="6"/>
  <c r="Q35" i="6"/>
  <c r="O35" i="6"/>
  <c r="M35" i="6"/>
  <c r="J35" i="6"/>
  <c r="H35" i="6"/>
  <c r="F35" i="6"/>
  <c r="C35" i="6"/>
  <c r="W34" i="6"/>
  <c r="U34" i="6"/>
  <c r="S34" i="6"/>
  <c r="Q34" i="6"/>
  <c r="O34" i="6"/>
  <c r="M34" i="6"/>
  <c r="J34" i="6"/>
  <c r="H34" i="6"/>
  <c r="F34" i="6"/>
  <c r="C34" i="6"/>
  <c r="W22" i="6"/>
  <c r="U22" i="6"/>
  <c r="R22" i="6"/>
  <c r="S22" i="6" s="1"/>
  <c r="P22" i="6"/>
  <c r="Q22" i="6" s="1"/>
  <c r="N22" i="6"/>
  <c r="O22" i="6" s="1"/>
  <c r="L22" i="6"/>
  <c r="M22" i="6" s="1"/>
  <c r="I22" i="6"/>
  <c r="J22" i="6" s="1"/>
  <c r="G22" i="6"/>
  <c r="H22" i="6" s="1"/>
  <c r="B22" i="6"/>
  <c r="C22" i="6" s="1"/>
  <c r="W21" i="6"/>
  <c r="U21" i="6"/>
  <c r="S21" i="6"/>
  <c r="Q21" i="6"/>
  <c r="O21" i="6"/>
  <c r="M21" i="6"/>
  <c r="J21" i="6"/>
  <c r="H21" i="6"/>
  <c r="E21" i="6"/>
  <c r="F21" i="6" s="1"/>
  <c r="C21" i="6"/>
  <c r="W20" i="6"/>
  <c r="U20" i="6"/>
  <c r="S20" i="6"/>
  <c r="Q20" i="6"/>
  <c r="O20" i="6"/>
  <c r="M20" i="6"/>
  <c r="J20" i="6"/>
  <c r="H20" i="6"/>
  <c r="E20" i="6"/>
  <c r="F20" i="6" s="1"/>
  <c r="C20" i="6"/>
  <c r="W16" i="6"/>
  <c r="U16" i="6"/>
  <c r="R16" i="6"/>
  <c r="S16" i="6" s="1"/>
  <c r="P16" i="6"/>
  <c r="Q16" i="6" s="1"/>
  <c r="N16" i="6"/>
  <c r="O16" i="6" s="1"/>
  <c r="L16" i="6"/>
  <c r="M16" i="6" s="1"/>
  <c r="I16" i="6"/>
  <c r="J16" i="6" s="1"/>
  <c r="G16" i="6"/>
  <c r="H16" i="6" s="1"/>
  <c r="B16" i="6"/>
  <c r="C16" i="6" s="1"/>
  <c r="W15" i="6"/>
  <c r="U15" i="6"/>
  <c r="S15" i="6"/>
  <c r="Q15" i="6"/>
  <c r="O15" i="6"/>
  <c r="M15" i="6"/>
  <c r="J15" i="6"/>
  <c r="H15" i="6"/>
  <c r="E15" i="6"/>
  <c r="F15" i="6" s="1"/>
  <c r="C15" i="6"/>
  <c r="W14" i="6"/>
  <c r="U14" i="6"/>
  <c r="S14" i="6"/>
  <c r="Q14" i="6"/>
  <c r="O14" i="6"/>
  <c r="M14" i="6"/>
  <c r="J14" i="6"/>
  <c r="H14" i="6"/>
  <c r="E14" i="6"/>
  <c r="F14" i="6" s="1"/>
  <c r="C14" i="6"/>
  <c r="V10" i="6"/>
  <c r="V4" i="6" s="1"/>
  <c r="T10" i="6"/>
  <c r="U10" i="6" s="1"/>
  <c r="R10" i="6"/>
  <c r="P10" i="6"/>
  <c r="Q10" i="6" s="1"/>
  <c r="N10" i="6"/>
  <c r="L10" i="6"/>
  <c r="M10" i="6" s="1"/>
  <c r="I10" i="6"/>
  <c r="G10" i="6"/>
  <c r="H10" i="6" s="1"/>
  <c r="B10" i="6"/>
  <c r="C10" i="6" s="1"/>
  <c r="W9" i="6"/>
  <c r="U9" i="6"/>
  <c r="S9" i="6"/>
  <c r="Q9" i="6"/>
  <c r="O9" i="6"/>
  <c r="M9" i="6"/>
  <c r="J9" i="6"/>
  <c r="H9" i="6"/>
  <c r="E9" i="6"/>
  <c r="F9" i="6" s="1"/>
  <c r="C9" i="6"/>
  <c r="W8" i="6"/>
  <c r="U8" i="6"/>
  <c r="S8" i="6"/>
  <c r="Q8" i="6"/>
  <c r="O8" i="6"/>
  <c r="M8" i="6"/>
  <c r="J8" i="6"/>
  <c r="H8" i="6"/>
  <c r="E8" i="6"/>
  <c r="F8" i="6" s="1"/>
  <c r="C8" i="6"/>
  <c r="T4" i="6"/>
  <c r="D3" i="6"/>
  <c r="E3" i="6" s="1"/>
  <c r="D2" i="6"/>
  <c r="E2" i="6" s="1"/>
  <c r="V139" i="7"/>
  <c r="W139" i="7" s="1"/>
  <c r="T139" i="7"/>
  <c r="U139" i="7" s="1"/>
  <c r="R139" i="7"/>
  <c r="S139" i="7" s="1"/>
  <c r="P139" i="7"/>
  <c r="Q139" i="7" s="1"/>
  <c r="N139" i="7"/>
  <c r="O139" i="7" s="1"/>
  <c r="L139" i="7"/>
  <c r="M139" i="7" s="1"/>
  <c r="I139" i="7"/>
  <c r="J139" i="7" s="1"/>
  <c r="G139" i="7"/>
  <c r="H139" i="7" s="1"/>
  <c r="E139" i="7"/>
  <c r="F139" i="7" s="1"/>
  <c r="B139" i="7"/>
  <c r="C139" i="7" s="1"/>
  <c r="W138" i="7"/>
  <c r="U138" i="7"/>
  <c r="S138" i="7"/>
  <c r="Q138" i="7"/>
  <c r="O138" i="7"/>
  <c r="M138" i="7"/>
  <c r="J138" i="7"/>
  <c r="H138" i="7"/>
  <c r="F138" i="7"/>
  <c r="C138" i="7"/>
  <c r="W137" i="7"/>
  <c r="U137" i="7"/>
  <c r="S137" i="7"/>
  <c r="Q137" i="7"/>
  <c r="O137" i="7"/>
  <c r="M137" i="7"/>
  <c r="J137" i="7"/>
  <c r="H137" i="7"/>
  <c r="F137" i="7"/>
  <c r="C137" i="7"/>
  <c r="V135" i="7"/>
  <c r="W135" i="7" s="1"/>
  <c r="T135" i="7"/>
  <c r="U135" i="7" s="1"/>
  <c r="R135" i="7"/>
  <c r="S135" i="7" s="1"/>
  <c r="P135" i="7"/>
  <c r="Q135" i="7" s="1"/>
  <c r="N135" i="7"/>
  <c r="O135" i="7" s="1"/>
  <c r="L135" i="7"/>
  <c r="M135" i="7" s="1"/>
  <c r="I135" i="7"/>
  <c r="J135" i="7" s="1"/>
  <c r="G135" i="7"/>
  <c r="H135" i="7" s="1"/>
  <c r="E135" i="7"/>
  <c r="F135" i="7" s="1"/>
  <c r="B135" i="7"/>
  <c r="C135" i="7" s="1"/>
  <c r="W134" i="7"/>
  <c r="U134" i="7"/>
  <c r="S134" i="7"/>
  <c r="Q134" i="7"/>
  <c r="O134" i="7"/>
  <c r="M134" i="7"/>
  <c r="J134" i="7"/>
  <c r="H134" i="7"/>
  <c r="F134" i="7"/>
  <c r="C134" i="7"/>
  <c r="W133" i="7"/>
  <c r="U133" i="7"/>
  <c r="S133" i="7"/>
  <c r="Q133" i="7"/>
  <c r="O133" i="7"/>
  <c r="M133" i="7"/>
  <c r="J133" i="7"/>
  <c r="H133" i="7"/>
  <c r="F133" i="7"/>
  <c r="C133" i="7"/>
  <c r="V131" i="7"/>
  <c r="W131" i="7" s="1"/>
  <c r="T131" i="7"/>
  <c r="U131" i="7" s="1"/>
  <c r="R131" i="7"/>
  <c r="S131" i="7" s="1"/>
  <c r="P131" i="7"/>
  <c r="Q131" i="7" s="1"/>
  <c r="N131" i="7"/>
  <c r="O131" i="7" s="1"/>
  <c r="L131" i="7"/>
  <c r="M131" i="7" s="1"/>
  <c r="I131" i="7"/>
  <c r="J131" i="7" s="1"/>
  <c r="G131" i="7"/>
  <c r="H131" i="7" s="1"/>
  <c r="E131" i="7"/>
  <c r="F131" i="7" s="1"/>
  <c r="B131" i="7"/>
  <c r="C131" i="7" s="1"/>
  <c r="W130" i="7"/>
  <c r="U130" i="7"/>
  <c r="S130" i="7"/>
  <c r="Q130" i="7"/>
  <c r="O130" i="7"/>
  <c r="M130" i="7"/>
  <c r="J130" i="7"/>
  <c r="H130" i="7"/>
  <c r="F130" i="7"/>
  <c r="C130" i="7"/>
  <c r="W129" i="7"/>
  <c r="U129" i="7"/>
  <c r="S129" i="7"/>
  <c r="Q129" i="7"/>
  <c r="O129" i="7"/>
  <c r="M129" i="7"/>
  <c r="J129" i="7"/>
  <c r="H129" i="7"/>
  <c r="F129" i="7"/>
  <c r="C129" i="7"/>
  <c r="V127" i="7"/>
  <c r="W127" i="7" s="1"/>
  <c r="T127" i="7"/>
  <c r="U127" i="7" s="1"/>
  <c r="R127" i="7"/>
  <c r="S127" i="7" s="1"/>
  <c r="P127" i="7"/>
  <c r="Q127" i="7" s="1"/>
  <c r="N127" i="7"/>
  <c r="O127" i="7" s="1"/>
  <c r="L127" i="7"/>
  <c r="M127" i="7" s="1"/>
  <c r="I127" i="7"/>
  <c r="J127" i="7" s="1"/>
  <c r="G127" i="7"/>
  <c r="H127" i="7" s="1"/>
  <c r="E127" i="7"/>
  <c r="F127" i="7" s="1"/>
  <c r="B127" i="7"/>
  <c r="C127" i="7" s="1"/>
  <c r="W126" i="7"/>
  <c r="U126" i="7"/>
  <c r="S126" i="7"/>
  <c r="Q126" i="7"/>
  <c r="O126" i="7"/>
  <c r="M126" i="7"/>
  <c r="J126" i="7"/>
  <c r="H126" i="7"/>
  <c r="F126" i="7"/>
  <c r="C126" i="7"/>
  <c r="W125" i="7"/>
  <c r="U125" i="7"/>
  <c r="S125" i="7"/>
  <c r="Q125" i="7"/>
  <c r="O125" i="7"/>
  <c r="M125" i="7"/>
  <c r="J125" i="7"/>
  <c r="H125" i="7"/>
  <c r="F125" i="7"/>
  <c r="C125" i="7"/>
  <c r="V123" i="7"/>
  <c r="W123" i="7" s="1"/>
  <c r="T123" i="7"/>
  <c r="U123" i="7" s="1"/>
  <c r="R123" i="7"/>
  <c r="S123" i="7" s="1"/>
  <c r="P123" i="7"/>
  <c r="Q123" i="7" s="1"/>
  <c r="N123" i="7"/>
  <c r="O123" i="7" s="1"/>
  <c r="L123" i="7"/>
  <c r="M123" i="7" s="1"/>
  <c r="I123" i="7"/>
  <c r="J123" i="7" s="1"/>
  <c r="G123" i="7"/>
  <c r="H123" i="7" s="1"/>
  <c r="E123" i="7"/>
  <c r="F123" i="7" s="1"/>
  <c r="B123" i="7"/>
  <c r="C123" i="7" s="1"/>
  <c r="W122" i="7"/>
  <c r="U122" i="7"/>
  <c r="S122" i="7"/>
  <c r="Q122" i="7"/>
  <c r="O122" i="7"/>
  <c r="M122" i="7"/>
  <c r="J122" i="7"/>
  <c r="H122" i="7"/>
  <c r="F122" i="7"/>
  <c r="C122" i="7"/>
  <c r="W121" i="7"/>
  <c r="U121" i="7"/>
  <c r="S121" i="7"/>
  <c r="Q121" i="7"/>
  <c r="O121" i="7"/>
  <c r="M121" i="7"/>
  <c r="J121" i="7"/>
  <c r="H121" i="7"/>
  <c r="F121" i="7"/>
  <c r="C121" i="7"/>
  <c r="V119" i="7"/>
  <c r="W119" i="7" s="1"/>
  <c r="T119" i="7"/>
  <c r="U119" i="7" s="1"/>
  <c r="R119" i="7"/>
  <c r="S119" i="7" s="1"/>
  <c r="P119" i="7"/>
  <c r="Q119" i="7" s="1"/>
  <c r="N119" i="7"/>
  <c r="O119" i="7" s="1"/>
  <c r="L119" i="7"/>
  <c r="M119" i="7" s="1"/>
  <c r="I119" i="7"/>
  <c r="J119" i="7" s="1"/>
  <c r="G119" i="7"/>
  <c r="H119" i="7" s="1"/>
  <c r="E119" i="7"/>
  <c r="F119" i="7" s="1"/>
  <c r="B119" i="7"/>
  <c r="C119" i="7" s="1"/>
  <c r="W118" i="7"/>
  <c r="U118" i="7"/>
  <c r="S118" i="7"/>
  <c r="Q118" i="7"/>
  <c r="O118" i="7"/>
  <c r="M118" i="7"/>
  <c r="J118" i="7"/>
  <c r="H118" i="7"/>
  <c r="F118" i="7"/>
  <c r="C118" i="7"/>
  <c r="W117" i="7"/>
  <c r="U117" i="7"/>
  <c r="S117" i="7"/>
  <c r="Q117" i="7"/>
  <c r="O117" i="7"/>
  <c r="M117" i="7"/>
  <c r="J117" i="7"/>
  <c r="H117" i="7"/>
  <c r="F117" i="7"/>
  <c r="C117" i="7"/>
  <c r="V115" i="7"/>
  <c r="W115" i="7" s="1"/>
  <c r="T115" i="7"/>
  <c r="U115" i="7" s="1"/>
  <c r="R115" i="7"/>
  <c r="S115" i="7" s="1"/>
  <c r="P115" i="7"/>
  <c r="Q115" i="7" s="1"/>
  <c r="N115" i="7"/>
  <c r="O115" i="7" s="1"/>
  <c r="L115" i="7"/>
  <c r="M115" i="7" s="1"/>
  <c r="I115" i="7"/>
  <c r="J115" i="7" s="1"/>
  <c r="G115" i="7"/>
  <c r="H115" i="7" s="1"/>
  <c r="E115" i="7"/>
  <c r="F115" i="7" s="1"/>
  <c r="B115" i="7"/>
  <c r="C115" i="7" s="1"/>
  <c r="W114" i="7"/>
  <c r="U114" i="7"/>
  <c r="S114" i="7"/>
  <c r="Q114" i="7"/>
  <c r="O114" i="7"/>
  <c r="M114" i="7"/>
  <c r="J114" i="7"/>
  <c r="H114" i="7"/>
  <c r="F114" i="7"/>
  <c r="C114" i="7"/>
  <c r="W113" i="7"/>
  <c r="U113" i="7"/>
  <c r="S113" i="7"/>
  <c r="Q113" i="7"/>
  <c r="O113" i="7"/>
  <c r="M113" i="7"/>
  <c r="J113" i="7"/>
  <c r="H113" i="7"/>
  <c r="F113" i="7"/>
  <c r="C113" i="7"/>
  <c r="V104" i="7"/>
  <c r="W104" i="7" s="1"/>
  <c r="T104" i="7"/>
  <c r="U104" i="7" s="1"/>
  <c r="R104" i="7"/>
  <c r="S104" i="7" s="1"/>
  <c r="P104" i="7"/>
  <c r="Q104" i="7" s="1"/>
  <c r="N104" i="7"/>
  <c r="O104" i="7" s="1"/>
  <c r="L104" i="7"/>
  <c r="M104" i="7" s="1"/>
  <c r="I104" i="7"/>
  <c r="J104" i="7" s="1"/>
  <c r="G104" i="7"/>
  <c r="H104" i="7" s="1"/>
  <c r="E104" i="7"/>
  <c r="F104" i="7" s="1"/>
  <c r="B104" i="7"/>
  <c r="C104" i="7" s="1"/>
  <c r="W103" i="7"/>
  <c r="U103" i="7"/>
  <c r="S103" i="7"/>
  <c r="Q103" i="7"/>
  <c r="O103" i="7"/>
  <c r="M103" i="7"/>
  <c r="J103" i="7"/>
  <c r="H103" i="7"/>
  <c r="F103" i="7"/>
  <c r="C103" i="7"/>
  <c r="W102" i="7"/>
  <c r="U102" i="7"/>
  <c r="S102" i="7"/>
  <c r="Q102" i="7"/>
  <c r="O102" i="7"/>
  <c r="M102" i="7"/>
  <c r="J102" i="7"/>
  <c r="H102" i="7"/>
  <c r="F102" i="7"/>
  <c r="C102" i="7"/>
  <c r="V100" i="7"/>
  <c r="W100" i="7" s="1"/>
  <c r="T100" i="7"/>
  <c r="U100" i="7" s="1"/>
  <c r="R100" i="7"/>
  <c r="S100" i="7" s="1"/>
  <c r="P100" i="7"/>
  <c r="Q100" i="7" s="1"/>
  <c r="N100" i="7"/>
  <c r="O100" i="7" s="1"/>
  <c r="L100" i="7"/>
  <c r="M100" i="7" s="1"/>
  <c r="I100" i="7"/>
  <c r="J100" i="7" s="1"/>
  <c r="G100" i="7"/>
  <c r="H100" i="7" s="1"/>
  <c r="E100" i="7"/>
  <c r="F100" i="7" s="1"/>
  <c r="B100" i="7"/>
  <c r="C100" i="7" s="1"/>
  <c r="W99" i="7"/>
  <c r="U99" i="7"/>
  <c r="S99" i="7"/>
  <c r="Q99" i="7"/>
  <c r="O99" i="7"/>
  <c r="M99" i="7"/>
  <c r="J99" i="7"/>
  <c r="H99" i="7"/>
  <c r="F99" i="7"/>
  <c r="C99" i="7"/>
  <c r="W98" i="7"/>
  <c r="U98" i="7"/>
  <c r="S98" i="7"/>
  <c r="Q98" i="7"/>
  <c r="O98" i="7"/>
  <c r="M98" i="7"/>
  <c r="J98" i="7"/>
  <c r="H98" i="7"/>
  <c r="F98" i="7"/>
  <c r="C98" i="7"/>
  <c r="V96" i="7"/>
  <c r="W96" i="7" s="1"/>
  <c r="T96" i="7"/>
  <c r="U96" i="7" s="1"/>
  <c r="R96" i="7"/>
  <c r="S96" i="7" s="1"/>
  <c r="P96" i="7"/>
  <c r="Q96" i="7" s="1"/>
  <c r="N96" i="7"/>
  <c r="O96" i="7" s="1"/>
  <c r="L96" i="7"/>
  <c r="M96" i="7" s="1"/>
  <c r="I96" i="7"/>
  <c r="J96" i="7" s="1"/>
  <c r="G96" i="7"/>
  <c r="H96" i="7" s="1"/>
  <c r="E96" i="7"/>
  <c r="F96" i="7" s="1"/>
  <c r="B96" i="7"/>
  <c r="C96" i="7" s="1"/>
  <c r="W95" i="7"/>
  <c r="U95" i="7"/>
  <c r="S95" i="7"/>
  <c r="Q95" i="7"/>
  <c r="O95" i="7"/>
  <c r="M95" i="7"/>
  <c r="J95" i="7"/>
  <c r="H95" i="7"/>
  <c r="F95" i="7"/>
  <c r="C95" i="7"/>
  <c r="W94" i="7"/>
  <c r="U94" i="7"/>
  <c r="S94" i="7"/>
  <c r="Q94" i="7"/>
  <c r="O94" i="7"/>
  <c r="M94" i="7"/>
  <c r="J94" i="7"/>
  <c r="H94" i="7"/>
  <c r="F94" i="7"/>
  <c r="C94" i="7"/>
  <c r="V92" i="7"/>
  <c r="W92" i="7" s="1"/>
  <c r="T92" i="7"/>
  <c r="U92" i="7" s="1"/>
  <c r="R92" i="7"/>
  <c r="S92" i="7" s="1"/>
  <c r="P92" i="7"/>
  <c r="Q92" i="7" s="1"/>
  <c r="N92" i="7"/>
  <c r="O92" i="7" s="1"/>
  <c r="L92" i="7"/>
  <c r="M92" i="7" s="1"/>
  <c r="I92" i="7"/>
  <c r="J92" i="7" s="1"/>
  <c r="G92" i="7"/>
  <c r="H92" i="7" s="1"/>
  <c r="E92" i="7"/>
  <c r="F92" i="7" s="1"/>
  <c r="B92" i="7"/>
  <c r="C92" i="7" s="1"/>
  <c r="W91" i="7"/>
  <c r="U91" i="7"/>
  <c r="S91" i="7"/>
  <c r="Q91" i="7"/>
  <c r="O91" i="7"/>
  <c r="M91" i="7"/>
  <c r="J91" i="7"/>
  <c r="H91" i="7"/>
  <c r="F91" i="7"/>
  <c r="C91" i="7"/>
  <c r="W90" i="7"/>
  <c r="U90" i="7"/>
  <c r="S90" i="7"/>
  <c r="Q90" i="7"/>
  <c r="O90" i="7"/>
  <c r="M90" i="7"/>
  <c r="J90" i="7"/>
  <c r="H90" i="7"/>
  <c r="F90" i="7"/>
  <c r="C90" i="7"/>
  <c r="V88" i="7"/>
  <c r="W88" i="7" s="1"/>
  <c r="T88" i="7"/>
  <c r="U88" i="7" s="1"/>
  <c r="R88" i="7"/>
  <c r="S88" i="7" s="1"/>
  <c r="P88" i="7"/>
  <c r="Q88" i="7" s="1"/>
  <c r="N88" i="7"/>
  <c r="O88" i="7" s="1"/>
  <c r="L88" i="7"/>
  <c r="M88" i="7" s="1"/>
  <c r="I88" i="7"/>
  <c r="J88" i="7" s="1"/>
  <c r="G88" i="7"/>
  <c r="H88" i="7" s="1"/>
  <c r="E88" i="7"/>
  <c r="F88" i="7" s="1"/>
  <c r="B88" i="7"/>
  <c r="C88" i="7" s="1"/>
  <c r="W87" i="7"/>
  <c r="U87" i="7"/>
  <c r="S87" i="7"/>
  <c r="Q87" i="7"/>
  <c r="O87" i="7"/>
  <c r="M87" i="7"/>
  <c r="J87" i="7"/>
  <c r="H87" i="7"/>
  <c r="F87" i="7"/>
  <c r="C87" i="7"/>
  <c r="W86" i="7"/>
  <c r="U86" i="7"/>
  <c r="S86" i="7"/>
  <c r="Q86" i="7"/>
  <c r="O86" i="7"/>
  <c r="M86" i="7"/>
  <c r="J86" i="7"/>
  <c r="H86" i="7"/>
  <c r="F86" i="7"/>
  <c r="C86" i="7"/>
  <c r="V84" i="7"/>
  <c r="W84" i="7" s="1"/>
  <c r="T84" i="7"/>
  <c r="U84" i="7" s="1"/>
  <c r="R84" i="7"/>
  <c r="S84" i="7" s="1"/>
  <c r="P84" i="7"/>
  <c r="Q84" i="7" s="1"/>
  <c r="N84" i="7"/>
  <c r="O84" i="7" s="1"/>
  <c r="L84" i="7"/>
  <c r="M84" i="7" s="1"/>
  <c r="I84" i="7"/>
  <c r="J84" i="7" s="1"/>
  <c r="G84" i="7"/>
  <c r="H84" i="7" s="1"/>
  <c r="E84" i="7"/>
  <c r="F84" i="7" s="1"/>
  <c r="B84" i="7"/>
  <c r="C84" i="7" s="1"/>
  <c r="W83" i="7"/>
  <c r="U83" i="7"/>
  <c r="S83" i="7"/>
  <c r="Q83" i="7"/>
  <c r="O83" i="7"/>
  <c r="M83" i="7"/>
  <c r="J83" i="7"/>
  <c r="H83" i="7"/>
  <c r="F83" i="7"/>
  <c r="C83" i="7"/>
  <c r="W82" i="7"/>
  <c r="U82" i="7"/>
  <c r="S82" i="7"/>
  <c r="Q82" i="7"/>
  <c r="O82" i="7"/>
  <c r="M82" i="7"/>
  <c r="J82" i="7"/>
  <c r="H82" i="7"/>
  <c r="F82" i="7"/>
  <c r="C82" i="7"/>
  <c r="V80" i="7"/>
  <c r="W80" i="7" s="1"/>
  <c r="T80" i="7"/>
  <c r="U80" i="7" s="1"/>
  <c r="R80" i="7"/>
  <c r="S80" i="7" s="1"/>
  <c r="P80" i="7"/>
  <c r="Q80" i="7" s="1"/>
  <c r="N80" i="7"/>
  <c r="O80" i="7" s="1"/>
  <c r="L80" i="7"/>
  <c r="M80" i="7" s="1"/>
  <c r="I80" i="7"/>
  <c r="J80" i="7" s="1"/>
  <c r="G80" i="7"/>
  <c r="H80" i="7" s="1"/>
  <c r="E80" i="7"/>
  <c r="F80" i="7" s="1"/>
  <c r="B80" i="7"/>
  <c r="C80" i="7" s="1"/>
  <c r="W79" i="7"/>
  <c r="U79" i="7"/>
  <c r="S79" i="7"/>
  <c r="Q79" i="7"/>
  <c r="O79" i="7"/>
  <c r="M79" i="7"/>
  <c r="J79" i="7"/>
  <c r="H79" i="7"/>
  <c r="F79" i="7"/>
  <c r="C79" i="7"/>
  <c r="W78" i="7"/>
  <c r="U78" i="7"/>
  <c r="S78" i="7"/>
  <c r="Q78" i="7"/>
  <c r="O78" i="7"/>
  <c r="M78" i="7"/>
  <c r="J78" i="7"/>
  <c r="H78" i="7"/>
  <c r="F78" i="7"/>
  <c r="C78" i="7"/>
  <c r="V76" i="7"/>
  <c r="W76" i="7" s="1"/>
  <c r="T76" i="7"/>
  <c r="U76" i="7" s="1"/>
  <c r="R76" i="7"/>
  <c r="S76" i="7" s="1"/>
  <c r="P76" i="7"/>
  <c r="Q76" i="7" s="1"/>
  <c r="N76" i="7"/>
  <c r="O76" i="7" s="1"/>
  <c r="L76" i="7"/>
  <c r="M76" i="7" s="1"/>
  <c r="I76" i="7"/>
  <c r="J76" i="7" s="1"/>
  <c r="G76" i="7"/>
  <c r="H76" i="7" s="1"/>
  <c r="E76" i="7"/>
  <c r="F76" i="7" s="1"/>
  <c r="B76" i="7"/>
  <c r="C76" i="7" s="1"/>
  <c r="W75" i="7"/>
  <c r="U75" i="7"/>
  <c r="S75" i="7"/>
  <c r="Q75" i="7"/>
  <c r="O75" i="7"/>
  <c r="M75" i="7"/>
  <c r="J75" i="7"/>
  <c r="H75" i="7"/>
  <c r="F75" i="7"/>
  <c r="C75" i="7"/>
  <c r="W74" i="7"/>
  <c r="U74" i="7"/>
  <c r="S74" i="7"/>
  <c r="Q74" i="7"/>
  <c r="O74" i="7"/>
  <c r="M74" i="7"/>
  <c r="J74" i="7"/>
  <c r="H74" i="7"/>
  <c r="F74" i="7"/>
  <c r="C74" i="7"/>
  <c r="V72" i="7"/>
  <c r="W72" i="7" s="1"/>
  <c r="T72" i="7"/>
  <c r="U72" i="7" s="1"/>
  <c r="R72" i="7"/>
  <c r="S72" i="7" s="1"/>
  <c r="P72" i="7"/>
  <c r="Q72" i="7" s="1"/>
  <c r="N72" i="7"/>
  <c r="O72" i="7" s="1"/>
  <c r="L72" i="7"/>
  <c r="M72" i="7" s="1"/>
  <c r="I72" i="7"/>
  <c r="J72" i="7" s="1"/>
  <c r="G72" i="7"/>
  <c r="H72" i="7" s="1"/>
  <c r="E72" i="7"/>
  <c r="F72" i="7" s="1"/>
  <c r="B72" i="7"/>
  <c r="C72" i="7" s="1"/>
  <c r="W71" i="7"/>
  <c r="U71" i="7"/>
  <c r="S71" i="7"/>
  <c r="Q71" i="7"/>
  <c r="O71" i="7"/>
  <c r="M71" i="7"/>
  <c r="J71" i="7"/>
  <c r="H71" i="7"/>
  <c r="F71" i="7"/>
  <c r="C71" i="7"/>
  <c r="W70" i="7"/>
  <c r="U70" i="7"/>
  <c r="S70" i="7"/>
  <c r="Q70" i="7"/>
  <c r="O70" i="7"/>
  <c r="M70" i="7"/>
  <c r="J70" i="7"/>
  <c r="H70" i="7"/>
  <c r="F70" i="7"/>
  <c r="C70" i="7"/>
  <c r="V68" i="7"/>
  <c r="W68" i="7" s="1"/>
  <c r="T68" i="7"/>
  <c r="U68" i="7" s="1"/>
  <c r="R68" i="7"/>
  <c r="S68" i="7" s="1"/>
  <c r="P68" i="7"/>
  <c r="Q68" i="7" s="1"/>
  <c r="N68" i="7"/>
  <c r="O68" i="7" s="1"/>
  <c r="L68" i="7"/>
  <c r="M68" i="7" s="1"/>
  <c r="I68" i="7"/>
  <c r="J68" i="7" s="1"/>
  <c r="G68" i="7"/>
  <c r="H68" i="7" s="1"/>
  <c r="E68" i="7"/>
  <c r="F68" i="7" s="1"/>
  <c r="B68" i="7"/>
  <c r="C68" i="7" s="1"/>
  <c r="W67" i="7"/>
  <c r="U67" i="7"/>
  <c r="S67" i="7"/>
  <c r="Q67" i="7"/>
  <c r="O67" i="7"/>
  <c r="M67" i="7"/>
  <c r="J67" i="7"/>
  <c r="H67" i="7"/>
  <c r="F67" i="7"/>
  <c r="C67" i="7"/>
  <c r="W66" i="7"/>
  <c r="U66" i="7"/>
  <c r="S66" i="7"/>
  <c r="Q66" i="7"/>
  <c r="O66" i="7"/>
  <c r="M66" i="7"/>
  <c r="J66" i="7"/>
  <c r="H66" i="7"/>
  <c r="F66" i="7"/>
  <c r="C66" i="7"/>
  <c r="V64" i="7"/>
  <c r="W64" i="7" s="1"/>
  <c r="T64" i="7"/>
  <c r="U64" i="7" s="1"/>
  <c r="R64" i="7"/>
  <c r="S64" i="7" s="1"/>
  <c r="P64" i="7"/>
  <c r="Q64" i="7" s="1"/>
  <c r="N64" i="7"/>
  <c r="O64" i="7" s="1"/>
  <c r="L64" i="7"/>
  <c r="M64" i="7" s="1"/>
  <c r="I64" i="7"/>
  <c r="J64" i="7" s="1"/>
  <c r="G64" i="7"/>
  <c r="H64" i="7" s="1"/>
  <c r="E64" i="7"/>
  <c r="F64" i="7" s="1"/>
  <c r="B64" i="7"/>
  <c r="C64" i="7" s="1"/>
  <c r="W63" i="7"/>
  <c r="U63" i="7"/>
  <c r="S63" i="7"/>
  <c r="Q63" i="7"/>
  <c r="O63" i="7"/>
  <c r="M63" i="7"/>
  <c r="J63" i="7"/>
  <c r="H63" i="7"/>
  <c r="F63" i="7"/>
  <c r="C63" i="7"/>
  <c r="W62" i="7"/>
  <c r="U62" i="7"/>
  <c r="S62" i="7"/>
  <c r="Q62" i="7"/>
  <c r="O62" i="7"/>
  <c r="M62" i="7"/>
  <c r="J62" i="7"/>
  <c r="H62" i="7"/>
  <c r="F62" i="7"/>
  <c r="C62" i="7"/>
  <c r="V60" i="7"/>
  <c r="W60" i="7" s="1"/>
  <c r="T60" i="7"/>
  <c r="U60" i="7" s="1"/>
  <c r="R60" i="7"/>
  <c r="S60" i="7" s="1"/>
  <c r="P60" i="7"/>
  <c r="Q60" i="7" s="1"/>
  <c r="N60" i="7"/>
  <c r="O60" i="7" s="1"/>
  <c r="L60" i="7"/>
  <c r="M60" i="7" s="1"/>
  <c r="I60" i="7"/>
  <c r="J60" i="7" s="1"/>
  <c r="G60" i="7"/>
  <c r="H60" i="7" s="1"/>
  <c r="E60" i="7"/>
  <c r="F60" i="7" s="1"/>
  <c r="B60" i="7"/>
  <c r="C60" i="7" s="1"/>
  <c r="W59" i="7"/>
  <c r="U59" i="7"/>
  <c r="S59" i="7"/>
  <c r="Q59" i="7"/>
  <c r="O59" i="7"/>
  <c r="M59" i="7"/>
  <c r="J59" i="7"/>
  <c r="H59" i="7"/>
  <c r="F59" i="7"/>
  <c r="C59" i="7"/>
  <c r="W58" i="7"/>
  <c r="U58" i="7"/>
  <c r="S58" i="7"/>
  <c r="Q58" i="7"/>
  <c r="O58" i="7"/>
  <c r="M58" i="7"/>
  <c r="J58" i="7"/>
  <c r="H58" i="7"/>
  <c r="F58" i="7"/>
  <c r="C58" i="7"/>
  <c r="W46" i="7"/>
  <c r="U46" i="7"/>
  <c r="R46" i="7"/>
  <c r="S46" i="7" s="1"/>
  <c r="P46" i="7"/>
  <c r="Q46" i="7" s="1"/>
  <c r="N46" i="7"/>
  <c r="O46" i="7" s="1"/>
  <c r="L46" i="7"/>
  <c r="M46" i="7" s="1"/>
  <c r="I46" i="7"/>
  <c r="J46" i="7" s="1"/>
  <c r="G46" i="7"/>
  <c r="H46" i="7" s="1"/>
  <c r="B46" i="7"/>
  <c r="C46" i="7" s="1"/>
  <c r="W45" i="7"/>
  <c r="U45" i="7"/>
  <c r="S45" i="7"/>
  <c r="Q45" i="7"/>
  <c r="O45" i="7"/>
  <c r="M45" i="7"/>
  <c r="J45" i="7"/>
  <c r="H45" i="7"/>
  <c r="E45" i="7"/>
  <c r="F45" i="7" s="1"/>
  <c r="C45" i="7"/>
  <c r="W44" i="7"/>
  <c r="U44" i="7"/>
  <c r="S44" i="7"/>
  <c r="Q44" i="7"/>
  <c r="O44" i="7"/>
  <c r="M44" i="7"/>
  <c r="J44" i="7"/>
  <c r="H44" i="7"/>
  <c r="E44" i="7"/>
  <c r="F44" i="7" s="1"/>
  <c r="C44" i="7"/>
  <c r="W40" i="7"/>
  <c r="U40" i="7"/>
  <c r="R40" i="7"/>
  <c r="S40" i="7" s="1"/>
  <c r="P40" i="7"/>
  <c r="Q40" i="7" s="1"/>
  <c r="N40" i="7"/>
  <c r="O40" i="7" s="1"/>
  <c r="L40" i="7"/>
  <c r="M40" i="7" s="1"/>
  <c r="I40" i="7"/>
  <c r="J40" i="7" s="1"/>
  <c r="G40" i="7"/>
  <c r="H40" i="7" s="1"/>
  <c r="B40" i="7"/>
  <c r="C40" i="7" s="1"/>
  <c r="W39" i="7"/>
  <c r="U39" i="7"/>
  <c r="S39" i="7"/>
  <c r="Q39" i="7"/>
  <c r="O39" i="7"/>
  <c r="M39" i="7"/>
  <c r="J39" i="7"/>
  <c r="H39" i="7"/>
  <c r="E39" i="7"/>
  <c r="F39" i="7" s="1"/>
  <c r="C39" i="7"/>
  <c r="W38" i="7"/>
  <c r="U38" i="7"/>
  <c r="S38" i="7"/>
  <c r="Q38" i="7"/>
  <c r="O38" i="7"/>
  <c r="M38" i="7"/>
  <c r="J38" i="7"/>
  <c r="H38" i="7"/>
  <c r="E38" i="7"/>
  <c r="F38" i="7" s="1"/>
  <c r="C38" i="7"/>
  <c r="W34" i="7"/>
  <c r="U34" i="7"/>
  <c r="R34" i="7"/>
  <c r="S34" i="7" s="1"/>
  <c r="P34" i="7"/>
  <c r="Q34" i="7" s="1"/>
  <c r="N34" i="7"/>
  <c r="O34" i="7" s="1"/>
  <c r="L34" i="7"/>
  <c r="M34" i="7" s="1"/>
  <c r="I34" i="7"/>
  <c r="J34" i="7" s="1"/>
  <c r="G34" i="7"/>
  <c r="H34" i="7" s="1"/>
  <c r="B34" i="7"/>
  <c r="C34" i="7" s="1"/>
  <c r="W33" i="7"/>
  <c r="U33" i="7"/>
  <c r="S33" i="7"/>
  <c r="Q33" i="7"/>
  <c r="O33" i="7"/>
  <c r="M33" i="7"/>
  <c r="J33" i="7"/>
  <c r="H33" i="7"/>
  <c r="E33" i="7"/>
  <c r="F33" i="7" s="1"/>
  <c r="C33" i="7"/>
  <c r="W32" i="7"/>
  <c r="U32" i="7"/>
  <c r="S32" i="7"/>
  <c r="Q32" i="7"/>
  <c r="O32" i="7"/>
  <c r="M32" i="7"/>
  <c r="J32" i="7"/>
  <c r="H32" i="7"/>
  <c r="E32" i="7"/>
  <c r="F32" i="7" s="1"/>
  <c r="C32" i="7"/>
  <c r="W28" i="7"/>
  <c r="U28" i="7"/>
  <c r="R28" i="7"/>
  <c r="S28" i="7" s="1"/>
  <c r="P28" i="7"/>
  <c r="Q28" i="7" s="1"/>
  <c r="N28" i="7"/>
  <c r="O28" i="7" s="1"/>
  <c r="L28" i="7"/>
  <c r="M28" i="7" s="1"/>
  <c r="I28" i="7"/>
  <c r="J28" i="7" s="1"/>
  <c r="G28" i="7"/>
  <c r="H28" i="7" s="1"/>
  <c r="B28" i="7"/>
  <c r="C28" i="7" s="1"/>
  <c r="W27" i="7"/>
  <c r="U27" i="7"/>
  <c r="S27" i="7"/>
  <c r="Q27" i="7"/>
  <c r="O27" i="7"/>
  <c r="M27" i="7"/>
  <c r="J27" i="7"/>
  <c r="H27" i="7"/>
  <c r="E27" i="7"/>
  <c r="F27" i="7" s="1"/>
  <c r="C27" i="7"/>
  <c r="W26" i="7"/>
  <c r="U26" i="7"/>
  <c r="S26" i="7"/>
  <c r="Q26" i="7"/>
  <c r="O26" i="7"/>
  <c r="M26" i="7"/>
  <c r="J26" i="7"/>
  <c r="H26" i="7"/>
  <c r="E26" i="7"/>
  <c r="F26" i="7" s="1"/>
  <c r="C26" i="7"/>
  <c r="W22" i="7"/>
  <c r="U22" i="7"/>
  <c r="R22" i="7"/>
  <c r="S22" i="7" s="1"/>
  <c r="P22" i="7"/>
  <c r="Q22" i="7" s="1"/>
  <c r="N22" i="7"/>
  <c r="O22" i="7" s="1"/>
  <c r="L22" i="7"/>
  <c r="M22" i="7" s="1"/>
  <c r="I22" i="7"/>
  <c r="J22" i="7" s="1"/>
  <c r="G22" i="7"/>
  <c r="H22" i="7" s="1"/>
  <c r="B22" i="7"/>
  <c r="C22" i="7" s="1"/>
  <c r="W21" i="7"/>
  <c r="U21" i="7"/>
  <c r="S21" i="7"/>
  <c r="Q21" i="7"/>
  <c r="O21" i="7"/>
  <c r="M21" i="7"/>
  <c r="J21" i="7"/>
  <c r="H21" i="7"/>
  <c r="E21" i="7"/>
  <c r="F21" i="7" s="1"/>
  <c r="C21" i="7"/>
  <c r="W20" i="7"/>
  <c r="U20" i="7"/>
  <c r="S20" i="7"/>
  <c r="Q20" i="7"/>
  <c r="O20" i="7"/>
  <c r="M20" i="7"/>
  <c r="J20" i="7"/>
  <c r="H20" i="7"/>
  <c r="E20" i="7"/>
  <c r="F20" i="7" s="1"/>
  <c r="C20" i="7"/>
  <c r="W16" i="7"/>
  <c r="U16" i="7"/>
  <c r="R16" i="7"/>
  <c r="S16" i="7" s="1"/>
  <c r="P16" i="7"/>
  <c r="Q16" i="7" s="1"/>
  <c r="N16" i="7"/>
  <c r="O16" i="7" s="1"/>
  <c r="L16" i="7"/>
  <c r="M16" i="7" s="1"/>
  <c r="I16" i="7"/>
  <c r="J16" i="7" s="1"/>
  <c r="G16" i="7"/>
  <c r="H16" i="7" s="1"/>
  <c r="B16" i="7"/>
  <c r="C16" i="7" s="1"/>
  <c r="W15" i="7"/>
  <c r="U15" i="7"/>
  <c r="S15" i="7"/>
  <c r="Q15" i="7"/>
  <c r="O15" i="7"/>
  <c r="M15" i="7"/>
  <c r="J15" i="7"/>
  <c r="H15" i="7"/>
  <c r="E15" i="7"/>
  <c r="C15" i="7"/>
  <c r="W14" i="7"/>
  <c r="U14" i="7"/>
  <c r="S14" i="7"/>
  <c r="Q14" i="7"/>
  <c r="O14" i="7"/>
  <c r="M14" i="7"/>
  <c r="J14" i="7"/>
  <c r="H14" i="7"/>
  <c r="E14" i="7"/>
  <c r="F14" i="7" s="1"/>
  <c r="C14" i="7"/>
  <c r="V10" i="7"/>
  <c r="W10" i="7" s="1"/>
  <c r="T10" i="7"/>
  <c r="T4" i="7" s="1"/>
  <c r="R10" i="7"/>
  <c r="S10" i="7" s="1"/>
  <c r="P10" i="7"/>
  <c r="Q10" i="7" s="1"/>
  <c r="N10" i="7"/>
  <c r="O10" i="7" s="1"/>
  <c r="L10" i="7"/>
  <c r="I10" i="7"/>
  <c r="G10" i="7"/>
  <c r="B10" i="7"/>
  <c r="C10" i="7" s="1"/>
  <c r="W9" i="7"/>
  <c r="U9" i="7"/>
  <c r="S9" i="7"/>
  <c r="Q9" i="7"/>
  <c r="O9" i="7"/>
  <c r="M9" i="7"/>
  <c r="J9" i="7"/>
  <c r="H9" i="7"/>
  <c r="E9" i="7"/>
  <c r="F9" i="7" s="1"/>
  <c r="C9" i="7"/>
  <c r="W8" i="7"/>
  <c r="U8" i="7"/>
  <c r="S8" i="7"/>
  <c r="Q8" i="7"/>
  <c r="O8" i="7"/>
  <c r="M8" i="7"/>
  <c r="J8" i="7"/>
  <c r="H8" i="7"/>
  <c r="E8" i="7"/>
  <c r="F8" i="7" s="1"/>
  <c r="C8" i="7"/>
  <c r="D3" i="7"/>
  <c r="E3" i="7" s="1"/>
  <c r="D2" i="7"/>
  <c r="E2" i="7" s="1"/>
  <c r="V15" i="1" l="1"/>
  <c r="V5" i="1" s="1"/>
  <c r="H29" i="6"/>
  <c r="B5" i="1"/>
  <c r="G15" i="1"/>
  <c r="G5" i="1" s="1"/>
  <c r="S49" i="4"/>
  <c r="N15" i="1"/>
  <c r="N5" i="1" s="1"/>
  <c r="D44" i="1"/>
  <c r="E44" i="1" s="1"/>
  <c r="D43" i="1"/>
  <c r="E43" i="1" s="1"/>
  <c r="D32" i="1"/>
  <c r="D31" i="1"/>
  <c r="D41" i="1"/>
  <c r="W51" i="4"/>
  <c r="D33" i="1"/>
  <c r="E33" i="1" s="1"/>
  <c r="D34" i="1"/>
  <c r="D42" i="1"/>
  <c r="J49" i="4"/>
  <c r="F50" i="4"/>
  <c r="O50" i="4"/>
  <c r="W50" i="4"/>
  <c r="F49" i="4"/>
  <c r="W49" i="4"/>
  <c r="S50" i="4"/>
  <c r="L15" i="1"/>
  <c r="L5" i="1" s="1"/>
  <c r="T15" i="1"/>
  <c r="T5" i="1" s="1"/>
  <c r="H42" i="5"/>
  <c r="H22" i="1" s="1"/>
  <c r="J2" i="2"/>
  <c r="C2" i="2"/>
  <c r="P15" i="1"/>
  <c r="P5" i="1" s="1"/>
  <c r="M2" i="2"/>
  <c r="W3" i="2"/>
  <c r="Q4" i="5"/>
  <c r="C4" i="5"/>
  <c r="M4" i="5"/>
  <c r="U4" i="5"/>
  <c r="F33" i="5"/>
  <c r="J74" i="5"/>
  <c r="J34" i="1" s="1"/>
  <c r="S74" i="5"/>
  <c r="S34" i="1" s="1"/>
  <c r="H75" i="5"/>
  <c r="Q75" i="5"/>
  <c r="Q44" i="1" s="1"/>
  <c r="W3" i="4"/>
  <c r="J3" i="2"/>
  <c r="O3" i="2"/>
  <c r="S108" i="7"/>
  <c r="O3" i="6"/>
  <c r="O2" i="2"/>
  <c r="W2" i="2"/>
  <c r="Q3" i="2"/>
  <c r="U2" i="2"/>
  <c r="S2" i="2"/>
  <c r="Q5" i="5"/>
  <c r="F32" i="5"/>
  <c r="M75" i="5"/>
  <c r="M44" i="1" s="1"/>
  <c r="U75" i="5"/>
  <c r="U44" i="1" s="1"/>
  <c r="S3" i="4"/>
  <c r="H2" i="4"/>
  <c r="H33" i="1" s="1"/>
  <c r="M3" i="4"/>
  <c r="U3" i="4"/>
  <c r="P51" i="4"/>
  <c r="C49" i="4"/>
  <c r="M49" i="4"/>
  <c r="U49" i="4"/>
  <c r="H50" i="4"/>
  <c r="Q50" i="4"/>
  <c r="C51" i="4"/>
  <c r="M51" i="4"/>
  <c r="U51" i="4"/>
  <c r="W2" i="6"/>
  <c r="U30" i="6"/>
  <c r="M41" i="5"/>
  <c r="M19" i="1" s="1"/>
  <c r="J75" i="5"/>
  <c r="J44" i="1" s="1"/>
  <c r="F83" i="5"/>
  <c r="V4" i="4"/>
  <c r="S2" i="4"/>
  <c r="O49" i="4"/>
  <c r="J50" i="4"/>
  <c r="E15" i="1"/>
  <c r="E5" i="1" s="1"/>
  <c r="S4" i="5"/>
  <c r="H5" i="5"/>
  <c r="F19" i="5"/>
  <c r="F25" i="5"/>
  <c r="H74" i="5"/>
  <c r="Q74" i="5"/>
  <c r="O75" i="5"/>
  <c r="O44" i="1" s="1"/>
  <c r="Q3" i="4"/>
  <c r="F3" i="4"/>
  <c r="W2" i="4"/>
  <c r="L51" i="4"/>
  <c r="S3" i="2"/>
  <c r="F67" i="2"/>
  <c r="E69" i="2"/>
  <c r="F69" i="2" s="1"/>
  <c r="H3" i="2"/>
  <c r="I15" i="1"/>
  <c r="I5" i="1" s="1"/>
  <c r="R15" i="1"/>
  <c r="R5" i="1" s="1"/>
  <c r="E61" i="2"/>
  <c r="F61" i="2" s="1"/>
  <c r="C3" i="2"/>
  <c r="C4" i="2" s="1"/>
  <c r="H2" i="2"/>
  <c r="J4" i="5"/>
  <c r="F63" i="2"/>
  <c r="E65" i="2"/>
  <c r="F65" i="2" s="1"/>
  <c r="C41" i="5"/>
  <c r="C19" i="1" s="1"/>
  <c r="Q42" i="5"/>
  <c r="Q22" i="1" s="1"/>
  <c r="S75" i="5"/>
  <c r="O3" i="4"/>
  <c r="O54" i="7"/>
  <c r="F108" i="7"/>
  <c r="O108" i="7"/>
  <c r="W108" i="7"/>
  <c r="J109" i="7"/>
  <c r="S109" i="7"/>
  <c r="U2" i="6"/>
  <c r="J29" i="6"/>
  <c r="S29" i="6"/>
  <c r="F30" i="6"/>
  <c r="O30" i="6"/>
  <c r="W30" i="6"/>
  <c r="F29" i="6"/>
  <c r="O29" i="6"/>
  <c r="W29" i="6"/>
  <c r="J30" i="6"/>
  <c r="S30" i="6"/>
  <c r="S41" i="5"/>
  <c r="S19" i="1" s="1"/>
  <c r="O42" i="5"/>
  <c r="O22" i="1" s="1"/>
  <c r="M2" i="4"/>
  <c r="U2" i="4"/>
  <c r="C4" i="4"/>
  <c r="O10" i="4"/>
  <c r="N4" i="4"/>
  <c r="E20" i="4"/>
  <c r="F20" i="4" s="1"/>
  <c r="F18" i="4"/>
  <c r="F3" i="2"/>
  <c r="C6" i="5"/>
  <c r="Q53" i="7"/>
  <c r="Q6" i="5"/>
  <c r="U41" i="5"/>
  <c r="U19" i="1" s="1"/>
  <c r="H3" i="4"/>
  <c r="H43" i="1" s="1"/>
  <c r="Q2" i="2"/>
  <c r="H109" i="7"/>
  <c r="S3" i="6"/>
  <c r="C29" i="6"/>
  <c r="M29" i="6"/>
  <c r="U29" i="6"/>
  <c r="C30" i="6"/>
  <c r="O5" i="5"/>
  <c r="W5" i="5"/>
  <c r="J41" i="5"/>
  <c r="J19" i="1" s="1"/>
  <c r="F42" i="5"/>
  <c r="W42" i="5"/>
  <c r="W22" i="1" s="1"/>
  <c r="F80" i="5"/>
  <c r="M3" i="2"/>
  <c r="M4" i="2" s="1"/>
  <c r="U3" i="2"/>
  <c r="F84" i="5"/>
  <c r="H4" i="4"/>
  <c r="Q4" i="4"/>
  <c r="C2" i="4"/>
  <c r="C33" i="1" s="1"/>
  <c r="J2" i="4"/>
  <c r="J33" i="1" s="1"/>
  <c r="O2" i="4"/>
  <c r="C3" i="4"/>
  <c r="C43" i="1" s="1"/>
  <c r="J3" i="4"/>
  <c r="J43" i="1" s="1"/>
  <c r="G51" i="4"/>
  <c r="Q2" i="4"/>
  <c r="H6" i="5"/>
  <c r="N51" i="4"/>
  <c r="O60" i="4"/>
  <c r="O51" i="4" s="1"/>
  <c r="M54" i="7"/>
  <c r="V4" i="7"/>
  <c r="J53" i="7"/>
  <c r="W54" i="7"/>
  <c r="O53" i="7"/>
  <c r="C108" i="7"/>
  <c r="Q109" i="7"/>
  <c r="H2" i="6"/>
  <c r="Q2" i="6"/>
  <c r="C3" i="6"/>
  <c r="M3" i="6"/>
  <c r="U3" i="6"/>
  <c r="Q29" i="6"/>
  <c r="M30" i="6"/>
  <c r="O4" i="5"/>
  <c r="W4" i="5"/>
  <c r="M5" i="5"/>
  <c r="U5" i="5"/>
  <c r="F26" i="5"/>
  <c r="M74" i="5"/>
  <c r="U74" i="5"/>
  <c r="C74" i="5"/>
  <c r="C34" i="1" s="1"/>
  <c r="E85" i="5"/>
  <c r="L4" i="4"/>
  <c r="T4" i="4"/>
  <c r="E10" i="4"/>
  <c r="O4" i="4"/>
  <c r="H49" i="4"/>
  <c r="Q49" i="4"/>
  <c r="C50" i="4"/>
  <c r="M50" i="4"/>
  <c r="U50" i="4"/>
  <c r="H51" i="4"/>
  <c r="Q51" i="4"/>
  <c r="I4" i="7"/>
  <c r="C54" i="7"/>
  <c r="J108" i="7"/>
  <c r="W109" i="7"/>
  <c r="U108" i="7"/>
  <c r="M2" i="6"/>
  <c r="H3" i="6"/>
  <c r="Q3" i="6"/>
  <c r="W3" i="6"/>
  <c r="M6" i="5"/>
  <c r="U6" i="5"/>
  <c r="H4" i="5"/>
  <c r="C5" i="5"/>
  <c r="G4" i="4"/>
  <c r="P4" i="4"/>
  <c r="J4" i="4"/>
  <c r="S4" i="4"/>
  <c r="W4" i="4"/>
  <c r="E40" i="4"/>
  <c r="F40" i="4" s="1"/>
  <c r="F38" i="4"/>
  <c r="E51" i="4"/>
  <c r="F60" i="4"/>
  <c r="F51" i="4" s="1"/>
  <c r="H53" i="7"/>
  <c r="U54" i="7"/>
  <c r="F54" i="7"/>
  <c r="F109" i="7"/>
  <c r="O109" i="7"/>
  <c r="M108" i="7"/>
  <c r="O2" i="6"/>
  <c r="J3" i="6"/>
  <c r="H41" i="5"/>
  <c r="Q41" i="5"/>
  <c r="C42" i="5"/>
  <c r="C22" i="1" s="1"/>
  <c r="M42" i="5"/>
  <c r="U42" i="5"/>
  <c r="U22" i="1" s="1"/>
  <c r="W76" i="5"/>
  <c r="I4" i="4"/>
  <c r="R4" i="4"/>
  <c r="M4" i="4"/>
  <c r="U4" i="4"/>
  <c r="E15" i="4"/>
  <c r="F15" i="4" s="1"/>
  <c r="E30" i="4"/>
  <c r="F30" i="4" s="1"/>
  <c r="F28" i="4"/>
  <c r="I51" i="4"/>
  <c r="J60" i="4"/>
  <c r="J51" i="4" s="1"/>
  <c r="R51" i="4"/>
  <c r="S60" i="4"/>
  <c r="S51" i="4" s="1"/>
  <c r="E35" i="4"/>
  <c r="F35" i="4" s="1"/>
  <c r="E44" i="4"/>
  <c r="F44" i="4" s="1"/>
  <c r="F2" i="6"/>
  <c r="J10" i="7"/>
  <c r="R4" i="7"/>
  <c r="G4" i="7"/>
  <c r="F53" i="7"/>
  <c r="W53" i="7"/>
  <c r="J54" i="7"/>
  <c r="S54" i="7"/>
  <c r="S53" i="7"/>
  <c r="C2" i="6"/>
  <c r="J2" i="6"/>
  <c r="S2" i="6"/>
  <c r="F3" i="6"/>
  <c r="J13" i="5"/>
  <c r="J6" i="5" s="1"/>
  <c r="I6" i="5"/>
  <c r="S13" i="5"/>
  <c r="S6" i="5" s="1"/>
  <c r="R6" i="5"/>
  <c r="F18" i="5"/>
  <c r="D76" i="5"/>
  <c r="E81" i="5"/>
  <c r="F79" i="5"/>
  <c r="O74" i="5"/>
  <c r="C75" i="5"/>
  <c r="C44" i="1" s="1"/>
  <c r="E76" i="5"/>
  <c r="H108" i="7"/>
  <c r="Q108" i="7"/>
  <c r="C109" i="7"/>
  <c r="M109" i="7"/>
  <c r="U109" i="7"/>
  <c r="J5" i="5"/>
  <c r="S5" i="5"/>
  <c r="O13" i="5"/>
  <c r="O6" i="5" s="1"/>
  <c r="N6" i="5"/>
  <c r="W6" i="5"/>
  <c r="N4" i="7"/>
  <c r="L4" i="7"/>
  <c r="E16" i="7"/>
  <c r="F16" i="7" s="1"/>
  <c r="F41" i="5"/>
  <c r="O41" i="5"/>
  <c r="W41" i="5"/>
  <c r="J42" i="5"/>
  <c r="J22" i="1" s="1"/>
  <c r="S42" i="5"/>
  <c r="G6" i="5"/>
  <c r="L6" i="5"/>
  <c r="P6" i="5"/>
  <c r="T6" i="5"/>
  <c r="E20" i="5"/>
  <c r="E27" i="5"/>
  <c r="F27" i="5" s="1"/>
  <c r="E34" i="5"/>
  <c r="F34" i="5" s="1"/>
  <c r="H30" i="6"/>
  <c r="Q30" i="6"/>
  <c r="E10" i="6"/>
  <c r="J10" i="6"/>
  <c r="O10" i="6"/>
  <c r="S10" i="6"/>
  <c r="W10" i="6"/>
  <c r="E16" i="6"/>
  <c r="F16" i="6" s="1"/>
  <c r="E22" i="6"/>
  <c r="F22" i="6" s="1"/>
  <c r="H10" i="7"/>
  <c r="M10" i="7"/>
  <c r="U10" i="7"/>
  <c r="F15" i="7"/>
  <c r="P4" i="7"/>
  <c r="E10" i="7"/>
  <c r="C53" i="7"/>
  <c r="M53" i="7"/>
  <c r="U53" i="7"/>
  <c r="H54" i="7"/>
  <c r="Q54" i="7"/>
  <c r="E22" i="7"/>
  <c r="F22" i="7" s="1"/>
  <c r="E28" i="7"/>
  <c r="F28" i="7" s="1"/>
  <c r="E34" i="7"/>
  <c r="F34" i="7" s="1"/>
  <c r="E40" i="7"/>
  <c r="F40" i="7" s="1"/>
  <c r="E46" i="7"/>
  <c r="F46" i="7" s="1"/>
  <c r="H31" i="6" l="1"/>
  <c r="E32" i="1"/>
  <c r="F32" i="1" s="1"/>
  <c r="F110" i="7"/>
  <c r="W55" i="7"/>
  <c r="E42" i="1"/>
  <c r="F42" i="1" s="1"/>
  <c r="S4" i="2"/>
  <c r="H4" i="6"/>
  <c r="Q4" i="6"/>
  <c r="E41" i="1"/>
  <c r="F41" i="1" s="1"/>
  <c r="C31" i="6"/>
  <c r="O31" i="6"/>
  <c r="U4" i="6"/>
  <c r="O4" i="2"/>
  <c r="J4" i="2"/>
  <c r="E34" i="1"/>
  <c r="F55" i="7"/>
  <c r="O110" i="7"/>
  <c r="H43" i="5"/>
  <c r="H19" i="1"/>
  <c r="S43" i="5"/>
  <c r="S22" i="1"/>
  <c r="O76" i="5"/>
  <c r="O34" i="1"/>
  <c r="Q43" i="5"/>
  <c r="Q19" i="1"/>
  <c r="M31" i="6"/>
  <c r="U31" i="6"/>
  <c r="H76" i="5"/>
  <c r="H34" i="1"/>
  <c r="U76" i="5"/>
  <c r="U34" i="1"/>
  <c r="Q55" i="7"/>
  <c r="W43" i="5"/>
  <c r="W19" i="1"/>
  <c r="M43" i="5"/>
  <c r="M22" i="1"/>
  <c r="M76" i="5"/>
  <c r="M34" i="1"/>
  <c r="W31" i="6"/>
  <c r="O43" i="5"/>
  <c r="O19" i="1"/>
  <c r="O4" i="6"/>
  <c r="S76" i="5"/>
  <c r="S44" i="1"/>
  <c r="Q76" i="5"/>
  <c r="Q34" i="1"/>
  <c r="F75" i="5"/>
  <c r="F12" i="5" s="1"/>
  <c r="F5" i="5" s="1"/>
  <c r="H44" i="1"/>
  <c r="J31" i="6"/>
  <c r="F31" i="6"/>
  <c r="C110" i="7"/>
  <c r="F74" i="5"/>
  <c r="F11" i="5" s="1"/>
  <c r="S4" i="6"/>
  <c r="F2" i="2"/>
  <c r="F4" i="2" s="1"/>
  <c r="U4" i="2"/>
  <c r="J110" i="7"/>
  <c r="W4" i="6"/>
  <c r="F85" i="5"/>
  <c r="Q4" i="2"/>
  <c r="J76" i="5"/>
  <c r="W4" i="2"/>
  <c r="W110" i="7"/>
  <c r="S110" i="7"/>
  <c r="E31" i="1"/>
  <c r="S31" i="6"/>
  <c r="Q31" i="6"/>
  <c r="C43" i="5"/>
  <c r="H4" i="2"/>
  <c r="M55" i="7"/>
  <c r="C76" i="5"/>
  <c r="C55" i="7"/>
  <c r="F81" i="5"/>
  <c r="F4" i="6"/>
  <c r="H110" i="7"/>
  <c r="M4" i="6"/>
  <c r="O55" i="7"/>
  <c r="J43" i="5"/>
  <c r="M110" i="7"/>
  <c r="U55" i="7"/>
  <c r="Q110" i="7"/>
  <c r="J4" i="6"/>
  <c r="J55" i="7"/>
  <c r="F2" i="4"/>
  <c r="U43" i="5"/>
  <c r="C4" i="6"/>
  <c r="S55" i="7"/>
  <c r="F10" i="4"/>
  <c r="F4" i="4" s="1"/>
  <c r="E4" i="4"/>
  <c r="H55" i="7"/>
  <c r="U110" i="7"/>
  <c r="F20" i="5"/>
  <c r="E6" i="5"/>
  <c r="F43" i="5"/>
  <c r="F10" i="6"/>
  <c r="E4" i="7"/>
  <c r="F10" i="7"/>
  <c r="E48" i="1" l="1"/>
  <c r="F76" i="5"/>
  <c r="E38" i="1"/>
  <c r="F31" i="1"/>
  <c r="F13" i="5"/>
  <c r="F6" i="5" s="1"/>
  <c r="F4" i="5"/>
  <c r="F36" i="1" l="1"/>
  <c r="F46" i="1"/>
  <c r="F43" i="1" l="1"/>
  <c r="F33" i="1"/>
  <c r="W48" i="1" l="1"/>
  <c r="W38" i="1"/>
  <c r="F22" i="1"/>
  <c r="F47" i="1"/>
  <c r="F37" i="1"/>
  <c r="F45" i="1"/>
  <c r="F35" i="1"/>
  <c r="W10" i="1" l="1"/>
  <c r="W27" i="1"/>
  <c r="U38" i="1"/>
  <c r="O38" i="1"/>
  <c r="C48" i="1"/>
  <c r="C38" i="1"/>
  <c r="O48" i="1"/>
  <c r="M48" i="1"/>
  <c r="S38" i="1"/>
  <c r="S15" i="1"/>
  <c r="S8" i="1"/>
  <c r="W15" i="1"/>
  <c r="W8" i="1"/>
  <c r="Q38" i="1"/>
  <c r="U48" i="1"/>
  <c r="J38" i="1"/>
  <c r="U8" i="1"/>
  <c r="U15" i="1"/>
  <c r="H8" i="1"/>
  <c r="H15" i="1"/>
  <c r="F19" i="1"/>
  <c r="M8" i="1"/>
  <c r="M15" i="1"/>
  <c r="F34" i="1"/>
  <c r="F38" i="1" s="1"/>
  <c r="H38" i="1"/>
  <c r="F44" i="1"/>
  <c r="F48" i="1" s="1"/>
  <c r="H48" i="1"/>
  <c r="C8" i="1"/>
  <c r="C15" i="1"/>
  <c r="M38" i="1"/>
  <c r="S48" i="1"/>
  <c r="O15" i="1"/>
  <c r="O8" i="1"/>
  <c r="Q48" i="1"/>
  <c r="Q8" i="1"/>
  <c r="Q15" i="1"/>
  <c r="J48" i="1"/>
  <c r="J15" i="1"/>
  <c r="J8" i="1"/>
  <c r="U10" i="1" l="1"/>
  <c r="O27" i="1"/>
  <c r="O5" i="1" s="1"/>
  <c r="W5" i="1"/>
  <c r="S27" i="1"/>
  <c r="S5" i="1" s="1"/>
  <c r="U27" i="1"/>
  <c r="U5" i="1" s="1"/>
  <c r="O10" i="1"/>
  <c r="C27" i="1"/>
  <c r="C5" i="1" s="1"/>
  <c r="J16" i="1"/>
  <c r="C10" i="1"/>
  <c r="Q16" i="1"/>
  <c r="O16" i="1"/>
  <c r="H16" i="1"/>
  <c r="H10" i="1"/>
  <c r="H27" i="1"/>
  <c r="M27" i="1"/>
  <c r="M10" i="1"/>
  <c r="M16" i="1"/>
  <c r="S10" i="1"/>
  <c r="F15" i="1"/>
  <c r="F16" i="1" s="1"/>
  <c r="F8" i="1"/>
  <c r="C16" i="1"/>
  <c r="Q27" i="1"/>
  <c r="Q10" i="1"/>
  <c r="F27" i="1"/>
  <c r="F10" i="1"/>
  <c r="J27" i="1"/>
  <c r="J10" i="1"/>
  <c r="C28" i="1" l="1"/>
  <c r="Q28" i="1"/>
  <c r="Q5" i="1"/>
  <c r="Q6" i="1" s="1"/>
  <c r="M5" i="1"/>
  <c r="M6" i="1" s="1"/>
  <c r="M28" i="1"/>
  <c r="F28" i="1"/>
  <c r="F5" i="1"/>
  <c r="H28" i="1"/>
  <c r="H5" i="1"/>
  <c r="J28" i="1"/>
  <c r="J5" i="1"/>
  <c r="O28" i="1"/>
  <c r="J6" i="1" l="1"/>
  <c r="H6" i="1"/>
  <c r="F6" i="1"/>
  <c r="C6" i="1"/>
  <c r="O6" i="1"/>
  <c r="U3" i="7" l="1"/>
  <c r="H2" i="7"/>
  <c r="U4" i="7"/>
  <c r="L4" i="6"/>
  <c r="W3" i="7"/>
  <c r="O3" i="7"/>
  <c r="F3" i="7"/>
  <c r="S2" i="7"/>
  <c r="J2" i="7"/>
  <c r="R4" i="6"/>
  <c r="M3" i="7"/>
  <c r="Q2" i="7"/>
  <c r="P4" i="6"/>
  <c r="G4" i="6"/>
  <c r="S3" i="7"/>
  <c r="J3" i="7"/>
  <c r="W2" i="7"/>
  <c r="O2" i="7"/>
  <c r="I4" i="6"/>
  <c r="C3" i="7"/>
  <c r="W4" i="7"/>
  <c r="N4" i="6"/>
  <c r="Q3" i="7"/>
  <c r="H3" i="7"/>
  <c r="U2" i="7"/>
  <c r="M2" i="7"/>
  <c r="C2" i="7"/>
  <c r="C4" i="7" l="1"/>
  <c r="F2" i="7"/>
  <c r="Q4" i="7"/>
  <c r="H4" i="7"/>
  <c r="J4" i="7"/>
  <c r="O4" i="7"/>
  <c r="E4" i="6"/>
  <c r="M4" i="7"/>
  <c r="S4" i="7"/>
  <c r="F4" i="7" l="1"/>
</calcChain>
</file>

<file path=xl/sharedStrings.xml><?xml version="1.0" encoding="utf-8"?>
<sst xmlns="http://schemas.openxmlformats.org/spreadsheetml/2006/main" count="724" uniqueCount="159">
  <si>
    <t>GOVERNMENTAL FUNDS 
(Plus Internal Service Funds)</t>
  </si>
  <si>
    <r>
      <t>2014</t>
    </r>
    <r>
      <rPr>
        <sz val="10"/>
        <rFont val="Arial"/>
        <family val="2"/>
      </rPr>
      <t xml:space="preserve"> (w/ Note adjustments)</t>
    </r>
  </si>
  <si>
    <t>Total Assets</t>
  </si>
  <si>
    <t>Total Liabilities</t>
  </si>
  <si>
    <t xml:space="preserve">Total Equity </t>
  </si>
  <si>
    <t>General Fund</t>
  </si>
  <si>
    <t>Asset - Invested securities lending collateral</t>
  </si>
  <si>
    <t>Liability - Securities lending collateral</t>
  </si>
  <si>
    <t>Equity</t>
  </si>
  <si>
    <t>Departmental Program Services</t>
  </si>
  <si>
    <t>Local Government Infrastructure</t>
  </si>
  <si>
    <t>Department of Transportation Special Revenue</t>
  </si>
  <si>
    <t>Nonmajor Governmental Funds</t>
  </si>
  <si>
    <t>State Tobacco Settlement</t>
  </si>
  <si>
    <t>Internal Service Funds</t>
  </si>
  <si>
    <t>BREAKDOWN</t>
  </si>
  <si>
    <t>Nonmajor Governmental Funds - Breakdown (This has not been updated for 2007-2014)</t>
  </si>
  <si>
    <t>Waste Management</t>
  </si>
  <si>
    <t>Accommodations and Local Option Sales Tax</t>
  </si>
  <si>
    <t>Education Lottery</t>
  </si>
  <si>
    <t>Tobacco Settlement Revenue Management</t>
  </si>
  <si>
    <t>Public Telecommunications</t>
  </si>
  <si>
    <t>Other Special Revenue</t>
  </si>
  <si>
    <t>Capital Projects</t>
  </si>
  <si>
    <t>Debt Service</t>
  </si>
  <si>
    <t>Bequests</t>
  </si>
  <si>
    <t>Children's Education Endowment</t>
  </si>
  <si>
    <t>Wildlife Endowment</t>
  </si>
  <si>
    <t>Internal Service Funds - Breakdown (This has not been updated for 2007-2014)</t>
  </si>
  <si>
    <t>Insurance Reserve</t>
  </si>
  <si>
    <t>Employee Insurance Programs</t>
  </si>
  <si>
    <t>State Accident</t>
  </si>
  <si>
    <t>General Services</t>
  </si>
  <si>
    <t>Motor Pool</t>
  </si>
  <si>
    <t>Prison Industries</t>
  </si>
  <si>
    <t>Other Internal Service</t>
  </si>
  <si>
    <t>PROPRIETARY FUNDS 
(minus Internal Service Funds)</t>
  </si>
  <si>
    <t>Unemployment Compensation</t>
  </si>
  <si>
    <t>Second Injury</t>
  </si>
  <si>
    <t>Nonmajor Enterprise</t>
  </si>
  <si>
    <t>Nonmajor Enterprise - Breakdown</t>
  </si>
  <si>
    <t>Total Equity</t>
  </si>
  <si>
    <t>Patients' Compensation</t>
  </si>
  <si>
    <t>Canteen</t>
  </si>
  <si>
    <t>Tuition Prepayment Program</t>
  </si>
  <si>
    <t>Palmetto Railways</t>
  </si>
  <si>
    <t>Other Enterprise</t>
  </si>
  <si>
    <t>FIDUCIARY FUNDS</t>
  </si>
  <si>
    <t>Pension and Other Post-Employment Benefit Trust Funds (See Breakdown below)</t>
  </si>
  <si>
    <t>These trust funds account for the pension benefits of the SC retirement System, the Police Officers' Retirement System, the General Assembly Retirement System, the Judges' and Solicitors' Retirement System, and the National Guard Retirement System, and the post-employment health, dental, and long-term disability insurance benefits paid by the State to its retirees. (pg. 76 of 2007-2008 CAFR)</t>
  </si>
  <si>
    <t>Investment Trust Local Government Investment Pool Funds (LGIP)</t>
  </si>
  <si>
    <t xml:space="preserve">These trust funds account for a local government investment pool that the Treasurer operates. (pg. 76 of 2007-2008 CAFR)  </t>
  </si>
  <si>
    <t>Private-Purpose Trust Funds (See Breakdown below)</t>
  </si>
  <si>
    <t>These trust funds include a tuition savings plan benefiting college students.  Another private-purpose trust fund sets aside assets for site stabilization and closure of a nuclear waste site operated by a private company within the State's borders in the event that the company ceases operations or loses its license to operate.  The private-purpose trust funds also include miscellaneous other trust agreements holding assets that benefit non-State parties. (pg. 76 of 2007-2008 CAFR)</t>
  </si>
  <si>
    <t>Agency Funds</t>
  </si>
  <si>
    <t>Agency Funds are used to account for resources held by the State in a short-term custodial capacity for individuals, private organizations, and other governments.  Balances in these funds, aggregated for presentation purposes, represent amounts held for prisoners and patients of State institutions, cash bonds, miscellaneous clearing accounts, and other deposits.  (pg. 187 of 2012-13 CAFR)</t>
  </si>
  <si>
    <t>Pension - Breakdown</t>
  </si>
  <si>
    <t>SC Retirement System</t>
  </si>
  <si>
    <t>Police Officers' Retirement System</t>
  </si>
  <si>
    <t>General Assembly Retirement System</t>
  </si>
  <si>
    <t>Judges' and Solicitors' Retirement System</t>
  </si>
  <si>
    <t>National Guard Retirement System</t>
  </si>
  <si>
    <t>Other Post-Employment Benefit Trust Funds - Breakdown</t>
  </si>
  <si>
    <t>SC Retiree Health Insurance Trust Fund (RHI)</t>
  </si>
  <si>
    <t>At this time, Pension trust funds were just grouped together</t>
  </si>
  <si>
    <t>Long-term Disability Insurance Trust Fund</t>
  </si>
  <si>
    <t>Private-Purpose Trust Funds - Breakdown</t>
  </si>
  <si>
    <t>College Savings Plan</t>
  </si>
  <si>
    <t>Other Private-Purpose Trust</t>
  </si>
  <si>
    <t>Discretely Presented Component Units</t>
  </si>
  <si>
    <t>Public Service Authority</t>
  </si>
  <si>
    <t>State Ports Authority</t>
  </si>
  <si>
    <t>The State General Assembly created the SC State Ports Authority to develop and improve the State's harbors and seaports.  The State Ports Authority owns and operates eight ocean terminals that handle import and export cargo.  The Governor appoints the members of the Authority's governing board, except for the Secretary of Transportation and the Secretary of Commerce.  Removal of the Governor's appointed members requires a breach of duty or entering into a conflict of interest transaction.  The State's primary government has provided financial support to the State Ports Authority in the past, and State law grants the State access to the State Ports Authority's surplus net revenues.  A financial benefit/burden relationship exists between the State and the State Ports Authority. (pg. 68 of FY2015 CAFR)</t>
  </si>
  <si>
    <t>SC State Housing Finance and Development Authority</t>
  </si>
  <si>
    <t>The SC State Housing Finance and Development Authority is a legally separate entity that facilitates medium-income and low-income housing opportunities by providing reasonable financing to the State's citizens.  To provide such financing, the Authority issues bonds and notes and administers federal grants and contracts.  Mortgage interest is a primary resource for the Authority.  The Governor appoints, with the advice and consent of the Senate, seven persons to be commissioners of the South Carolina State Housing Finance and Development Authority.  The Governor appoints the chairman from among the seven commissioners.  The State has the ability to impose its will on the Housing Finance and Development Authority. (pg. 68 of FY2015 CAFR) NOTE: I think this fund moved from being under Proprietary Funds to being under Discretely Presented Component Units in the 2012-2013 CAFR - IS THIS TRUE??? DID THIS ALSO HAPPEN WITH THE NONMAJOR DISCRETELY PRESENTED COMPONENT UNITS - IE COLLEGES????</t>
  </si>
  <si>
    <t>Higher Education</t>
  </si>
  <si>
    <t xml:space="preserve">Prior to 2013, the colleges and universities were considered Proprietary Funds and grouped together under the Higher Education column </t>
  </si>
  <si>
    <t>MUSC</t>
  </si>
  <si>
    <t>MUSC is a legally separate State-supported institution of higher education.  MUSC is granted an annual appropriation for operating purposes as authorized by the General Assembly.  The management and control of the universityis vested in a board of trustees, composed as follows: the Governor or designee, ex officio, fourteen members elected by the General Assembly in joint assembly, and one member appointed by the Governor.  A financial benefit/burden relationship exists between the State and MUSC. (pg. 68 of FY2015 CAFR)</t>
  </si>
  <si>
    <t>USC</t>
  </si>
  <si>
    <t>USC is a legally separate State-supported institution of higher education.  USC is granted an annual appropriation for operating purposes as authorized by the General Assembly.  The board of trustees is composed of the Governor (or designee), the State Superintendent of Education, and the President of the Greater University of South Carolina Alumni Association, which three are members ex officio of the board, and seventeen other members including one member from each of the sixteen judicial circuits elected by the general vote on the General Assembly, and one at-large memebr appointed by the Governor.  A financial benefit/burden relationship exists between the State and USC. (pg. 68 of FY2015 CAFR)</t>
  </si>
  <si>
    <t>Clemson University</t>
  </si>
  <si>
    <t>Clemson is a legally separate State-supported institution of higher education.  Clemson is granted an annual appropriation for operating purposes as authorized by the General Assembly.  The University is governed by a board of thirteen members, including six elected by the General Assembly and seven self-perpetuating life members.  A benefit/burden relationship exists between the State and Clemson University. (pg. 68 of FY2015 CAFR)</t>
  </si>
  <si>
    <t>Nonmajor Component Units (see breakdown of these below)</t>
  </si>
  <si>
    <t>Nonmajor Discretely Presented Component Units / Nonmajor Enterprise Funds</t>
  </si>
  <si>
    <t>Citadel</t>
  </si>
  <si>
    <t>Coastal Carolina University</t>
  </si>
  <si>
    <t>College of Charleston</t>
  </si>
  <si>
    <t>Francis Marion</t>
  </si>
  <si>
    <t>Lander</t>
  </si>
  <si>
    <t>SC State</t>
  </si>
  <si>
    <t>Winthrop</t>
  </si>
  <si>
    <t>Greenville Technical College</t>
  </si>
  <si>
    <t>Midlands Technical College</t>
  </si>
  <si>
    <t>Patriots Point Development Authority</t>
  </si>
  <si>
    <t>First Steps Board of Trustees</t>
  </si>
  <si>
    <t>Education Assistance Authority</t>
  </si>
  <si>
    <t>COLLEGES AND UNIVERSITIES</t>
  </si>
  <si>
    <t>The totals for 2013-2015 are broken out on the next page.</t>
  </si>
  <si>
    <t>The totals for 2007-2012 are below.</t>
  </si>
  <si>
    <r>
      <rPr>
        <u/>
        <sz val="10"/>
        <rFont val="Arial"/>
        <family val="2"/>
      </rPr>
      <t>NOTE</t>
    </r>
    <r>
      <rPr>
        <sz val="10"/>
        <rFont val="Arial"/>
        <family val="2"/>
      </rPr>
      <t>: (confirmed as accurate by the Comptroller General's Office)
1) The Comptroller General's Office received schedules for each individual college and university from the Treasurer's Office in 2007-2015.  As a result of what GASB required, many of those individual schedules were grouped together into "Higher Education" during years 2007-2012.  In 2013, a GASB pronouncement (GASB 61), altered how certain entities were classified in the CAFR.  For example, colleges and universities were to be classified as component units, instead of being grouped together under Proprietary Funds as "Higher Education." 
2) The Treasurer's Office determines how securities lending assets and liabilities are allocated among the different entities in these Excel worksheets, which appear in the CAFR.
3) If there is a securities lending loss that needs to be paid, the Component unit, or any other entity the loss has been allocated to, is liable for the loss first.  The General fund is the last resort, only if the unit or entity who was allocated the loss, cannot pay it.</t>
    </r>
  </si>
  <si>
    <t>2012 and Before</t>
  </si>
  <si>
    <t>Education Assistance Authority (MUSC)</t>
  </si>
  <si>
    <t>Medical University Hospital Authority (MUSC)</t>
  </si>
  <si>
    <t>CHS Development Company (MUSC)</t>
  </si>
  <si>
    <t>Medical University Facilities Corporation (MUSC)</t>
  </si>
  <si>
    <t>University Medical Associates (MUSC)</t>
  </si>
  <si>
    <t>Enterprise Campus Authority (MUSC)</t>
  </si>
  <si>
    <t>The Citadel Trust, Inc. (Citadel)</t>
  </si>
  <si>
    <t>University of South Carolina Trust (USC)</t>
  </si>
  <si>
    <t>University of South Carolina Educational Foundation (USC)</t>
  </si>
  <si>
    <t>Clemson University Foundation (Clemson)</t>
  </si>
  <si>
    <t>2013 and After</t>
  </si>
  <si>
    <r>
      <t xml:space="preserve">MUSC </t>
    </r>
    <r>
      <rPr>
        <sz val="10"/>
        <color theme="1"/>
        <rFont val="Arial"/>
        <family val="2"/>
      </rPr>
      <t>- Includes: (1) Medical University Hospital Authority; (2) University Medical Associates; (3) Medical University Facilities Corporation; (4) MUSC Foundation; (5) CHS Development Corporation, etc.</t>
    </r>
  </si>
  <si>
    <r>
      <t xml:space="preserve">USC </t>
    </r>
    <r>
      <rPr>
        <sz val="10"/>
        <color theme="1"/>
        <rFont val="Arial"/>
        <family val="2"/>
      </rPr>
      <t>- Includes: (1) Universight of South Carolina Trust; (2) University of South Carolina Educational Foundation</t>
    </r>
  </si>
  <si>
    <r>
      <t xml:space="preserve">Clemson University </t>
    </r>
    <r>
      <rPr>
        <sz val="10"/>
        <color theme="1"/>
        <rFont val="Arial"/>
        <family val="2"/>
      </rPr>
      <t>- Includes: (1) Clemson University Foundation</t>
    </r>
  </si>
  <si>
    <t>Aiken Technical College</t>
  </si>
  <si>
    <t>Central Carolina Technical College</t>
  </si>
  <si>
    <t>Denmark Technical College</t>
  </si>
  <si>
    <t>Florence-Darlington Technical College</t>
  </si>
  <si>
    <t>Horry-Georgetown Technical College</t>
  </si>
  <si>
    <t>Technical College of the Lowcountry</t>
  </si>
  <si>
    <t>Northeastern Technical College</t>
  </si>
  <si>
    <t>Orangeburg-Calhoun Technical College</t>
  </si>
  <si>
    <t>Piedmont Technical College</t>
  </si>
  <si>
    <t>Spartanburg Community College</t>
  </si>
  <si>
    <t>Tri-county Technical College</t>
  </si>
  <si>
    <t>Trident Technical College</t>
  </si>
  <si>
    <t>Williamsburg Technical College</t>
  </si>
  <si>
    <t>York Technical College</t>
  </si>
  <si>
    <t>NOTE:
1) Information below includes year end balances obtained from the State's Comprehensive Annual Financial Reports (CAFR).
2) % Increase/Decrease in debt from previous year - Positive number means the amount the state or retirees owe has increased; Negative number means the amount owed has decreased.
3) For additional information on the "2014 (w/ Note adjustments)" as well as other topices, please see the attached pages.
4) For a breakdown of items included in "Pension," "Governmental Activities" and "Business-type Activities" please see the attached pages.</t>
  </si>
  <si>
    <t>STATEWIDE SECURITIES LENDING</t>
  </si>
  <si>
    <t>% Increase/Decrease in debt from previous year</t>
  </si>
  <si>
    <t>Retiree Funds - Equity from Securities Lending</t>
  </si>
  <si>
    <t xml:space="preserve">State Funds - Equity from Securities Lending </t>
  </si>
  <si>
    <t>Retiree Funds - Retirement System Investment Commission</t>
  </si>
  <si>
    <t>Pension</t>
  </si>
  <si>
    <t>State Funds - Treasurer's Office</t>
  </si>
  <si>
    <t>Governmental Activities (Gov't Funds + Internal Service Funds)</t>
  </si>
  <si>
    <t>Business-type Activities (Proprietary Funds - Internal Service Funds)</t>
  </si>
  <si>
    <t>Component Units (i.e. Discretely Presented Component Units)</t>
  </si>
  <si>
    <t>Other Post-Employment Benefits</t>
  </si>
  <si>
    <t>Private Purpose Trust</t>
  </si>
  <si>
    <t>Agency</t>
  </si>
  <si>
    <t>Governmental Activities</t>
  </si>
  <si>
    <t>Business-type Activities (Proprietary Funds)</t>
  </si>
  <si>
    <r>
      <rPr>
        <b/>
        <u/>
        <sz val="12"/>
        <color theme="1"/>
        <rFont val="Arial"/>
        <family val="2"/>
      </rPr>
      <t>Other Notes</t>
    </r>
    <r>
      <rPr>
        <sz val="12"/>
        <color theme="1"/>
        <rFont val="Arial"/>
        <family val="2"/>
      </rPr>
      <t>: (confirmed as accurate by the Comptroller General's Office)
1) Data in the "2014 (w/ Note adjustment)" column is from the other Excel worksheets.  The data in all the other columns is typed in directly from the information on the Government Wide Statement of Net Position pages in the CAFR each year.
2) There is extra space between the 2012 and 2013 columns because in 2013 there was a GASB pronouncement (GASB 61) which altered how certain entities were classified in the CAFR.  For example, colleges and universities were to be classified as component units, instead of being grouped together as Proprietary Funds under Higher Education as they were in previous years.
3) The Treasurer's Office determines how securities lending assets and liabilities are allocated among the different entities in these Excel worksheets, which appear in the CAFR.
4) If there is a securities lending loss that needs to be paid, the Component unit, or any other entity the loss has been allocated to, is liable for the loss first.  The General fund is the last resort, only if the unit or entity who was allocated the loss, cannot pay it.</t>
    </r>
  </si>
  <si>
    <r>
      <rPr>
        <b/>
        <u/>
        <sz val="12"/>
        <color theme="1"/>
        <rFont val="Arial"/>
        <family val="2"/>
      </rPr>
      <t>"2014 (w/ Note adjustments)"</t>
    </r>
    <r>
      <rPr>
        <sz val="12"/>
        <color theme="1"/>
        <rFont val="Arial"/>
        <family val="2"/>
      </rPr>
      <t xml:space="preserve"> 
The following Note was included in the CAFR which outlined adjustments that needed to be made to the data related to securities lending:  
"During fiscal year 2015, the following errors resulting in a restatement of beginning fund balance were discovered: (1) an error was discovered by the State Treasurer's Office within their allocation of securities lending losses in prior years.  The South Carolina Retiree Health Insurance Trust Fund and the Long-Term Disability Insurance Trust Fund (Pension and Other Post-Employment Benefit Trust Funds) were found to not have any securities lending losses and were understated by $4.904 million and $175 thousand, respectively.  As such, the losses they had allocated to these funds were reclassified to the following funds that were in turn overstated:  the General Fund by $97 thousand, the Departmental Program Services Fund by $41 thousand, the Local Government Infrastructure Fund $1.130 million, the Department of Transportation Special Revenue Fund by $99 thousand, the other nonmajor governmental funds by a combined $208 thousand, the internal service funds by a combined $2.121 million, the Unemployment Compensation Fund by $7 thousand, the Second Injury Fund by $45 thousand, the other nonmajor enterprise funds by a combined $2 thousand, the private purpose trust funds by a combined $15 thousand, the agency funds by a combined $63 thousand, the Medical University of South Carolina by $21 thousand, the University of South Carolina by $576 thousand, Clemson University by $277 thousand, the State Ports Authority by $250 thousand, the Housing Authority by $23 thousand, and the nonmajor component units by a combined $104 thousand;" (2015 CAFR, Note on pg. 142)</t>
    </r>
  </si>
  <si>
    <r>
      <t>2014 CAFR</t>
    </r>
    <r>
      <rPr>
        <sz val="10"/>
        <rFont val="Arial"/>
        <family val="2"/>
      </rPr>
      <t xml:space="preserve"> (stated in thousands)</t>
    </r>
  </si>
  <si>
    <r>
      <t>2013 CAFR</t>
    </r>
    <r>
      <rPr>
        <sz val="10"/>
        <rFont val="Arial"/>
        <family val="2"/>
      </rPr>
      <t xml:space="preserve"> (stated in thousands)</t>
    </r>
  </si>
  <si>
    <r>
      <t>2012 CAFR</t>
    </r>
    <r>
      <rPr>
        <sz val="10"/>
        <rFont val="Arial"/>
        <family val="2"/>
      </rPr>
      <t xml:space="preserve"> (stated in thousands)</t>
    </r>
  </si>
  <si>
    <r>
      <t>2011 CAFR</t>
    </r>
    <r>
      <rPr>
        <sz val="10"/>
        <rFont val="Arial"/>
        <family val="2"/>
      </rPr>
      <t xml:space="preserve"> (stated in thousands)</t>
    </r>
  </si>
  <si>
    <r>
      <t>2010 CAFR</t>
    </r>
    <r>
      <rPr>
        <sz val="10"/>
        <rFont val="Arial"/>
        <family val="2"/>
      </rPr>
      <t xml:space="preserve"> (stated in thousands)</t>
    </r>
  </si>
  <si>
    <r>
      <t>2009 CAFR</t>
    </r>
    <r>
      <rPr>
        <sz val="10"/>
        <rFont val="Arial"/>
        <family val="2"/>
      </rPr>
      <t xml:space="preserve"> (stated in thousands)</t>
    </r>
  </si>
  <si>
    <r>
      <t>2008 CAFR</t>
    </r>
    <r>
      <rPr>
        <sz val="10"/>
        <rFont val="Arial"/>
        <family val="2"/>
      </rPr>
      <t xml:space="preserve"> (stated in thousands)</t>
    </r>
  </si>
  <si>
    <r>
      <t>2007 CAFR</t>
    </r>
    <r>
      <rPr>
        <sz val="10"/>
        <rFont val="Arial"/>
        <family val="2"/>
      </rPr>
      <t xml:space="preserve"> (stated in thousands)</t>
    </r>
  </si>
  <si>
    <r>
      <t>2015 CAFR</t>
    </r>
    <r>
      <rPr>
        <sz val="10"/>
        <rFont val="Arial"/>
        <family val="2"/>
      </rPr>
      <t xml:space="preserve"> (stated in thousands)</t>
    </r>
  </si>
  <si>
    <t>Note Adjustment</t>
  </si>
  <si>
    <r>
      <t>2014 CAFR</t>
    </r>
    <r>
      <rPr>
        <sz val="10"/>
        <rFont val="Arial"/>
        <family val="2"/>
      </rPr>
      <t xml:space="preserve"> w/ Note adjustments (stated in thousands)</t>
    </r>
  </si>
</sst>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6" formatCode="&quot;$&quot;#,##0_);[Red]\(&quot;$&quot;#,##0\)"/>
    <numFmt numFmtId="164" formatCode="&quot;$&quot;#,##0"/>
    <numFmt numFmtId="165" formatCode="[$-409]mmmm\ d\,\ yyyy;@"/>
  </numFmts>
  <fonts count="15" x14ac:knownFonts="1">
    <font>
      <sz val="10"/>
      <color theme="1"/>
      <name val="Arial"/>
      <family val="2"/>
    </font>
    <font>
      <b/>
      <sz val="10"/>
      <color theme="0"/>
      <name val="Arial"/>
      <family val="2"/>
    </font>
    <font>
      <b/>
      <sz val="10"/>
      <color theme="1"/>
      <name val="Arial"/>
      <family val="2"/>
    </font>
    <font>
      <sz val="10"/>
      <color theme="0"/>
      <name val="Arial"/>
      <family val="2"/>
    </font>
    <font>
      <b/>
      <u/>
      <sz val="10"/>
      <color theme="1"/>
      <name val="Arial"/>
      <family val="2"/>
    </font>
    <font>
      <b/>
      <u/>
      <sz val="10"/>
      <name val="Arial"/>
      <family val="2"/>
    </font>
    <font>
      <sz val="10"/>
      <name val="Arial"/>
      <family val="2"/>
    </font>
    <font>
      <u/>
      <sz val="10"/>
      <color theme="0"/>
      <name val="Arial"/>
      <family val="2"/>
    </font>
    <font>
      <u/>
      <sz val="10"/>
      <name val="Arial"/>
      <family val="2"/>
    </font>
    <font>
      <b/>
      <sz val="10"/>
      <name val="Arial"/>
      <family val="2"/>
    </font>
    <font>
      <u/>
      <sz val="10"/>
      <color theme="1"/>
      <name val="Arial"/>
      <family val="2"/>
    </font>
    <font>
      <sz val="8"/>
      <color theme="1"/>
      <name val="Arial"/>
      <family val="2"/>
    </font>
    <font>
      <b/>
      <u/>
      <sz val="10"/>
      <color theme="0"/>
      <name val="Arial"/>
      <family val="2"/>
    </font>
    <font>
      <sz val="12"/>
      <color theme="1"/>
      <name val="Arial"/>
      <family val="2"/>
    </font>
    <font>
      <b/>
      <u/>
      <sz val="12"/>
      <color theme="1"/>
      <name val="Arial"/>
      <family val="2"/>
    </font>
  </fonts>
  <fills count="5">
    <fill>
      <patternFill patternType="none"/>
    </fill>
    <fill>
      <patternFill patternType="gray125"/>
    </fill>
    <fill>
      <patternFill patternType="solid">
        <fgColor theme="1"/>
        <bgColor indexed="64"/>
      </patternFill>
    </fill>
    <fill>
      <patternFill patternType="solid">
        <fgColor theme="0" tint="-0.14999847407452621"/>
        <bgColor indexed="64"/>
      </patternFill>
    </fill>
    <fill>
      <patternFill patternType="solid">
        <fgColor theme="0"/>
        <bgColor indexed="64"/>
      </patternFill>
    </fill>
  </fills>
  <borders count="1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diagonal/>
    </border>
  </borders>
  <cellStyleXfs count="1">
    <xf numFmtId="0" fontId="0" fillId="0" borderId="0"/>
  </cellStyleXfs>
  <cellXfs count="316">
    <xf numFmtId="0" fontId="0" fillId="0" borderId="0" xfId="0"/>
    <xf numFmtId="0" fontId="1" fillId="2" borderId="1" xfId="0" applyFont="1" applyFill="1" applyBorder="1" applyAlignment="1">
      <alignment vertical="top" wrapText="1"/>
    </xf>
    <xf numFmtId="164" fontId="0" fillId="0" borderId="2" xfId="0" applyNumberFormat="1" applyBorder="1" applyAlignment="1">
      <alignment horizontal="center"/>
    </xf>
    <xf numFmtId="0" fontId="5" fillId="0" borderId="2" xfId="0" applyNumberFormat="1" applyFont="1" applyFill="1" applyBorder="1" applyAlignment="1">
      <alignment horizontal="center" vertical="top" wrapText="1"/>
    </xf>
    <xf numFmtId="0" fontId="3" fillId="2" borderId="4" xfId="0" applyFont="1" applyFill="1" applyBorder="1" applyAlignment="1">
      <alignment horizontal="right"/>
    </xf>
    <xf numFmtId="164" fontId="0" fillId="0" borderId="0" xfId="0" applyNumberFormat="1" applyBorder="1" applyAlignment="1">
      <alignment horizontal="center"/>
    </xf>
    <xf numFmtId="164" fontId="3" fillId="2" borderId="0" xfId="0" applyNumberFormat="1" applyFont="1" applyFill="1" applyBorder="1"/>
    <xf numFmtId="164" fontId="6" fillId="0" borderId="0" xfId="0" applyNumberFormat="1" applyFont="1" applyFill="1" applyBorder="1"/>
    <xf numFmtId="164" fontId="0" fillId="0" borderId="0" xfId="0" applyNumberFormat="1" applyFont="1" applyFill="1" applyBorder="1" applyAlignment="1">
      <alignment horizontal="center"/>
    </xf>
    <xf numFmtId="164" fontId="3" fillId="0" borderId="0" xfId="0" applyNumberFormat="1" applyFont="1" applyFill="1" applyBorder="1"/>
    <xf numFmtId="164" fontId="0" fillId="0" borderId="0" xfId="0" applyNumberFormat="1" applyFont="1" applyFill="1" applyBorder="1" applyAlignment="1">
      <alignment horizontal="center" vertical="top"/>
    </xf>
    <xf numFmtId="164" fontId="3" fillId="2" borderId="5" xfId="0" applyNumberFormat="1" applyFont="1" applyFill="1" applyBorder="1"/>
    <xf numFmtId="164" fontId="7" fillId="2" borderId="0" xfId="0" applyNumberFormat="1" applyFont="1" applyFill="1" applyBorder="1"/>
    <xf numFmtId="164" fontId="8" fillId="0" borderId="0" xfId="0" applyNumberFormat="1" applyFont="1" applyFill="1" applyBorder="1"/>
    <xf numFmtId="164" fontId="7" fillId="0" borderId="0" xfId="0" applyNumberFormat="1" applyFont="1" applyFill="1" applyBorder="1"/>
    <xf numFmtId="164" fontId="7" fillId="2" borderId="5" xfId="0" applyNumberFormat="1" applyFont="1" applyFill="1" applyBorder="1"/>
    <xf numFmtId="164" fontId="1" fillId="0" borderId="0" xfId="0" applyNumberFormat="1" applyFont="1" applyFill="1" applyBorder="1" applyAlignment="1">
      <alignment horizontal="center"/>
    </xf>
    <xf numFmtId="164" fontId="1" fillId="2" borderId="0" xfId="0" applyNumberFormat="1" applyFont="1" applyFill="1" applyBorder="1"/>
    <xf numFmtId="164" fontId="9" fillId="0" borderId="0" xfId="0" applyNumberFormat="1" applyFont="1" applyFill="1" applyBorder="1"/>
    <xf numFmtId="164" fontId="1" fillId="0" borderId="0" xfId="0" applyNumberFormat="1" applyFont="1" applyFill="1" applyBorder="1"/>
    <xf numFmtId="164" fontId="1" fillId="2" borderId="5" xfId="0" applyNumberFormat="1" applyFont="1" applyFill="1" applyBorder="1"/>
    <xf numFmtId="0" fontId="3" fillId="0" borderId="4" xfId="0" applyFont="1" applyFill="1" applyBorder="1" applyAlignment="1">
      <alignment horizontal="right"/>
    </xf>
    <xf numFmtId="164" fontId="1" fillId="0" borderId="5" xfId="0" applyNumberFormat="1" applyFont="1" applyFill="1" applyBorder="1"/>
    <xf numFmtId="0" fontId="9" fillId="0" borderId="4" xfId="0" applyFont="1" applyFill="1" applyBorder="1" applyAlignment="1">
      <alignment horizontal="right"/>
    </xf>
    <xf numFmtId="164" fontId="0" fillId="0" borderId="0" xfId="0" applyNumberFormat="1" applyBorder="1" applyAlignment="1">
      <alignment wrapText="1"/>
    </xf>
    <xf numFmtId="164" fontId="0" fillId="0" borderId="0" xfId="0" applyNumberFormat="1" applyFill="1" applyBorder="1" applyAlignment="1">
      <alignment wrapText="1"/>
    </xf>
    <xf numFmtId="0" fontId="0" fillId="0" borderId="0" xfId="0" applyFill="1" applyBorder="1" applyAlignment="1">
      <alignment wrapText="1"/>
    </xf>
    <xf numFmtId="164" fontId="0" fillId="0" borderId="5" xfId="0" applyNumberFormat="1" applyFill="1" applyBorder="1" applyAlignment="1">
      <alignment wrapText="1"/>
    </xf>
    <xf numFmtId="0" fontId="2" fillId="0" borderId="1" xfId="0" applyFont="1" applyBorder="1"/>
    <xf numFmtId="164" fontId="0" fillId="0" borderId="2" xfId="0" applyNumberFormat="1" applyBorder="1"/>
    <xf numFmtId="164" fontId="0" fillId="0" borderId="2" xfId="0" applyNumberFormat="1" applyFill="1" applyBorder="1"/>
    <xf numFmtId="0" fontId="0" fillId="0" borderId="2" xfId="0" applyFill="1" applyBorder="1" applyAlignment="1">
      <alignment horizontal="center"/>
    </xf>
    <xf numFmtId="0" fontId="0" fillId="0" borderId="2" xfId="0" applyBorder="1"/>
    <xf numFmtId="0" fontId="0" fillId="0" borderId="2" xfId="0" applyFill="1" applyBorder="1"/>
    <xf numFmtId="0" fontId="0" fillId="0" borderId="3" xfId="0" applyBorder="1"/>
    <xf numFmtId="0" fontId="0" fillId="0" borderId="4" xfId="0" applyBorder="1"/>
    <xf numFmtId="164" fontId="0" fillId="3" borderId="0" xfId="0" applyNumberFormat="1" applyFill="1" applyBorder="1"/>
    <xf numFmtId="164" fontId="0" fillId="0" borderId="0" xfId="0" applyNumberFormat="1" applyFill="1" applyBorder="1"/>
    <xf numFmtId="164" fontId="0" fillId="0" borderId="0" xfId="0" applyNumberFormat="1" applyFill="1" applyBorder="1" applyAlignment="1">
      <alignment horizontal="center"/>
    </xf>
    <xf numFmtId="164" fontId="0" fillId="0" borderId="0" xfId="0" applyNumberFormat="1" applyBorder="1"/>
    <xf numFmtId="0" fontId="0" fillId="0" borderId="0" xfId="0" applyFill="1" applyBorder="1" applyAlignment="1">
      <alignment horizontal="center"/>
    </xf>
    <xf numFmtId="164" fontId="0" fillId="3" borderId="5" xfId="0" applyNumberFormat="1" applyFill="1" applyBorder="1"/>
    <xf numFmtId="164" fontId="0" fillId="0" borderId="0" xfId="0" applyNumberFormat="1"/>
    <xf numFmtId="164" fontId="10" fillId="3" borderId="0" xfId="0" applyNumberFormat="1" applyFont="1" applyFill="1" applyBorder="1"/>
    <xf numFmtId="164" fontId="10" fillId="0" borderId="0" xfId="0" applyNumberFormat="1" applyFont="1" applyFill="1" applyBorder="1"/>
    <xf numFmtId="164" fontId="10" fillId="0" borderId="0" xfId="0" applyNumberFormat="1" applyFont="1" applyBorder="1"/>
    <xf numFmtId="0" fontId="10" fillId="0" borderId="0" xfId="0" applyFont="1" applyFill="1" applyBorder="1" applyAlignment="1">
      <alignment horizontal="center"/>
    </xf>
    <xf numFmtId="164" fontId="10" fillId="3" borderId="5" xfId="0" applyNumberFormat="1" applyFont="1" applyFill="1" applyBorder="1"/>
    <xf numFmtId="0" fontId="0" fillId="0" borderId="6" xfId="0" applyBorder="1"/>
    <xf numFmtId="164" fontId="0" fillId="0" borderId="7" xfId="0" applyNumberFormat="1" applyBorder="1" applyAlignment="1">
      <alignment horizontal="center"/>
    </xf>
    <xf numFmtId="164" fontId="2" fillId="3" borderId="7" xfId="0" applyNumberFormat="1" applyFont="1" applyFill="1" applyBorder="1"/>
    <xf numFmtId="164" fontId="2" fillId="0" borderId="7" xfId="0" applyNumberFormat="1" applyFont="1" applyFill="1" applyBorder="1"/>
    <xf numFmtId="164" fontId="2" fillId="0" borderId="7" xfId="0" applyNumberFormat="1" applyFont="1" applyFill="1" applyBorder="1" applyAlignment="1">
      <alignment horizontal="center"/>
    </xf>
    <xf numFmtId="164" fontId="2" fillId="0" borderId="7" xfId="0" applyNumberFormat="1" applyFont="1" applyBorder="1"/>
    <xf numFmtId="164" fontId="2" fillId="3" borderId="8" xfId="0" applyNumberFormat="1" applyFont="1" applyFill="1" applyBorder="1"/>
    <xf numFmtId="164" fontId="2" fillId="0" borderId="0" xfId="0" applyNumberFormat="1" applyFont="1" applyFill="1" applyBorder="1"/>
    <xf numFmtId="164" fontId="2" fillId="0" borderId="0" xfId="0" applyNumberFormat="1" applyFont="1" applyFill="1" applyBorder="1" applyAlignment="1">
      <alignment horizontal="center"/>
    </xf>
    <xf numFmtId="164" fontId="2" fillId="0" borderId="5" xfId="0" applyNumberFormat="1" applyFont="1" applyFill="1" applyBorder="1"/>
    <xf numFmtId="0" fontId="0" fillId="0" borderId="0" xfId="0" applyFill="1" applyBorder="1"/>
    <xf numFmtId="0" fontId="0" fillId="0" borderId="5" xfId="0" applyBorder="1"/>
    <xf numFmtId="0" fontId="2" fillId="0" borderId="7" xfId="0" applyFont="1" applyFill="1" applyBorder="1" applyAlignment="1">
      <alignment horizontal="center"/>
    </xf>
    <xf numFmtId="0" fontId="2" fillId="0" borderId="0" xfId="0" applyFont="1" applyFill="1" applyBorder="1" applyAlignment="1">
      <alignment horizontal="center"/>
    </xf>
    <xf numFmtId="0" fontId="0" fillId="0" borderId="0" xfId="0" applyBorder="1"/>
    <xf numFmtId="0" fontId="0" fillId="0" borderId="5" xfId="0" applyFill="1" applyBorder="1"/>
    <xf numFmtId="0" fontId="0" fillId="0" borderId="4" xfId="0" applyFill="1" applyBorder="1"/>
    <xf numFmtId="0" fontId="0" fillId="0" borderId="0" xfId="0" applyBorder="1" applyAlignment="1">
      <alignment horizontal="center"/>
    </xf>
    <xf numFmtId="0" fontId="10" fillId="0" borderId="0" xfId="0" applyFont="1" applyBorder="1" applyAlignment="1">
      <alignment horizontal="center"/>
    </xf>
    <xf numFmtId="164" fontId="2" fillId="0" borderId="7" xfId="0" applyNumberFormat="1" applyFont="1" applyBorder="1" applyAlignment="1">
      <alignment horizontal="center"/>
    </xf>
    <xf numFmtId="0" fontId="0" fillId="0" borderId="0" xfId="0" applyAlignment="1">
      <alignment vertical="top" wrapText="1"/>
    </xf>
    <xf numFmtId="0" fontId="1" fillId="2" borderId="0" xfId="0" applyFont="1" applyFill="1"/>
    <xf numFmtId="164" fontId="0" fillId="2" borderId="0" xfId="0" applyNumberFormat="1" applyFill="1" applyAlignment="1">
      <alignment horizontal="center"/>
    </xf>
    <xf numFmtId="164" fontId="0" fillId="2" borderId="0" xfId="0" applyNumberFormat="1" applyFill="1"/>
    <xf numFmtId="0" fontId="0" fillId="2" borderId="0" xfId="0" applyFill="1" applyAlignment="1">
      <alignment horizontal="center"/>
    </xf>
    <xf numFmtId="0" fontId="0" fillId="2" borderId="0" xfId="0" applyFill="1"/>
    <xf numFmtId="0" fontId="0" fillId="0" borderId="0" xfId="0" applyFill="1"/>
    <xf numFmtId="164" fontId="0" fillId="0" borderId="0" xfId="0" applyNumberFormat="1" applyBorder="1" applyAlignment="1">
      <alignment horizontal="center" vertical="top"/>
    </xf>
    <xf numFmtId="164" fontId="0" fillId="3" borderId="0" xfId="0" applyNumberFormat="1" applyFont="1" applyFill="1" applyBorder="1" applyAlignment="1">
      <alignment vertical="top"/>
    </xf>
    <xf numFmtId="164" fontId="0" fillId="0" borderId="0" xfId="0" applyNumberFormat="1" applyFont="1" applyFill="1" applyBorder="1" applyAlignment="1">
      <alignment vertical="top"/>
    </xf>
    <xf numFmtId="164" fontId="0" fillId="3" borderId="5" xfId="0" applyNumberFormat="1" applyFont="1" applyFill="1" applyBorder="1" applyAlignment="1">
      <alignment vertical="top"/>
    </xf>
    <xf numFmtId="164" fontId="10" fillId="3" borderId="0" xfId="0" applyNumberFormat="1" applyFont="1" applyFill="1" applyBorder="1" applyAlignment="1">
      <alignment vertical="top"/>
    </xf>
    <xf numFmtId="164" fontId="10" fillId="0" borderId="0" xfId="0" applyNumberFormat="1" applyFont="1" applyFill="1" applyBorder="1" applyAlignment="1">
      <alignment vertical="top"/>
    </xf>
    <xf numFmtId="164" fontId="10" fillId="0" borderId="0" xfId="0" applyNumberFormat="1" applyFont="1" applyFill="1" applyBorder="1" applyAlignment="1">
      <alignment horizontal="center" vertical="top"/>
    </xf>
    <xf numFmtId="164" fontId="10" fillId="3" borderId="5" xfId="0" applyNumberFormat="1" applyFont="1" applyFill="1" applyBorder="1" applyAlignment="1">
      <alignment vertical="top"/>
    </xf>
    <xf numFmtId="164" fontId="2" fillId="3" borderId="0" xfId="0" applyNumberFormat="1" applyFont="1" applyFill="1" applyBorder="1" applyAlignment="1">
      <alignment vertical="top"/>
    </xf>
    <xf numFmtId="164" fontId="2" fillId="0" borderId="0" xfId="0" applyNumberFormat="1" applyFont="1" applyFill="1" applyBorder="1" applyAlignment="1">
      <alignment vertical="top"/>
    </xf>
    <xf numFmtId="164" fontId="2" fillId="0" borderId="0" xfId="0" applyNumberFormat="1" applyFont="1" applyFill="1" applyBorder="1" applyAlignment="1">
      <alignment horizontal="center" vertical="top"/>
    </xf>
    <xf numFmtId="164" fontId="2" fillId="3" borderId="5" xfId="0" applyNumberFormat="1" applyFont="1" applyFill="1" applyBorder="1" applyAlignment="1">
      <alignment vertical="top"/>
    </xf>
    <xf numFmtId="0" fontId="1" fillId="0" borderId="4" xfId="0" applyFont="1" applyFill="1" applyBorder="1"/>
    <xf numFmtId="164" fontId="0" fillId="0" borderId="0" xfId="0" applyNumberFormat="1" applyFill="1" applyBorder="1" applyAlignment="1">
      <alignment horizontal="center" vertical="top"/>
    </xf>
    <xf numFmtId="164" fontId="0" fillId="0" borderId="5" xfId="0" applyNumberFormat="1" applyFont="1" applyFill="1" applyBorder="1" applyAlignment="1">
      <alignment vertical="top"/>
    </xf>
    <xf numFmtId="0" fontId="2" fillId="0" borderId="4" xfId="0" applyFont="1" applyBorder="1"/>
    <xf numFmtId="164" fontId="0" fillId="0" borderId="7" xfId="0" applyNumberFormat="1" applyFill="1" applyBorder="1" applyAlignment="1">
      <alignment horizontal="center"/>
    </xf>
    <xf numFmtId="0" fontId="2" fillId="0" borderId="4" xfId="0" applyFont="1" applyFill="1" applyBorder="1"/>
    <xf numFmtId="164" fontId="3" fillId="2" borderId="0" xfId="0" applyNumberFormat="1" applyFont="1" applyFill="1" applyBorder="1" applyAlignment="1">
      <alignment vertical="top"/>
    </xf>
    <xf numFmtId="164" fontId="3" fillId="2" borderId="5" xfId="0" applyNumberFormat="1" applyFont="1" applyFill="1" applyBorder="1" applyAlignment="1">
      <alignment vertical="top"/>
    </xf>
    <xf numFmtId="164" fontId="7" fillId="2" borderId="0" xfId="0" applyNumberFormat="1" applyFont="1" applyFill="1" applyBorder="1" applyAlignment="1">
      <alignment vertical="top"/>
    </xf>
    <xf numFmtId="164" fontId="7" fillId="2" borderId="5" xfId="0" applyNumberFormat="1" applyFont="1" applyFill="1" applyBorder="1" applyAlignment="1">
      <alignment vertical="top"/>
    </xf>
    <xf numFmtId="164" fontId="1" fillId="2" borderId="0" xfId="0" applyNumberFormat="1" applyFont="1" applyFill="1" applyBorder="1" applyAlignment="1">
      <alignment vertical="top"/>
    </xf>
    <xf numFmtId="164" fontId="1" fillId="2" borderId="5" xfId="0" applyNumberFormat="1" applyFont="1" applyFill="1" applyBorder="1" applyAlignment="1">
      <alignment vertical="top"/>
    </xf>
    <xf numFmtId="164" fontId="2" fillId="0" borderId="0" xfId="0" applyNumberFormat="1" applyFont="1" applyBorder="1" applyAlignment="1">
      <alignment horizontal="center"/>
    </xf>
    <xf numFmtId="0" fontId="3" fillId="2" borderId="6" xfId="0" applyFont="1" applyFill="1" applyBorder="1" applyAlignment="1">
      <alignment horizontal="right"/>
    </xf>
    <xf numFmtId="164" fontId="0" fillId="0" borderId="2" xfId="0" applyNumberFormat="1" applyFill="1" applyBorder="1" applyAlignment="1">
      <alignment horizontal="center"/>
    </xf>
    <xf numFmtId="0" fontId="2" fillId="0" borderId="1" xfId="0" applyFont="1" applyFill="1" applyBorder="1"/>
    <xf numFmtId="164" fontId="0" fillId="0" borderId="2" xfId="0" applyNumberFormat="1" applyBorder="1" applyAlignment="1">
      <alignment horizontal="center" vertical="top" wrapText="1"/>
    </xf>
    <xf numFmtId="0" fontId="3" fillId="2" borderId="4" xfId="0" applyFont="1" applyFill="1" applyBorder="1" applyAlignment="1">
      <alignment horizontal="right" vertical="top" wrapText="1"/>
    </xf>
    <xf numFmtId="164" fontId="0" fillId="0" borderId="0" xfId="0" applyNumberFormat="1" applyBorder="1" applyAlignment="1">
      <alignment horizontal="center" vertical="top" wrapText="1"/>
    </xf>
    <xf numFmtId="164" fontId="3" fillId="2" borderId="0" xfId="0" applyNumberFormat="1" applyFont="1" applyFill="1" applyBorder="1" applyAlignment="1">
      <alignment horizontal="center" vertical="top" wrapText="1"/>
    </xf>
    <xf numFmtId="164" fontId="0" fillId="0" borderId="0" xfId="0" applyNumberFormat="1" applyFont="1" applyFill="1" applyBorder="1" applyAlignment="1">
      <alignment horizontal="center" vertical="top" wrapText="1"/>
    </xf>
    <xf numFmtId="164" fontId="0" fillId="0" borderId="0" xfId="0" applyNumberFormat="1" applyFont="1" applyBorder="1" applyAlignment="1">
      <alignment horizontal="center" vertical="top" wrapText="1"/>
    </xf>
    <xf numFmtId="165" fontId="4" fillId="0" borderId="0" xfId="0" applyNumberFormat="1" applyFont="1" applyBorder="1" applyAlignment="1">
      <alignment horizontal="center" vertical="top" wrapText="1"/>
    </xf>
    <xf numFmtId="0" fontId="4" fillId="0" borderId="0" xfId="0" applyNumberFormat="1" applyFont="1" applyFill="1" applyBorder="1" applyAlignment="1">
      <alignment horizontal="center" vertical="top" wrapText="1"/>
    </xf>
    <xf numFmtId="14" fontId="4" fillId="0" borderId="0" xfId="0" applyNumberFormat="1" applyFont="1" applyBorder="1" applyAlignment="1">
      <alignment horizontal="center" vertical="top" wrapText="1"/>
    </xf>
    <xf numFmtId="164" fontId="3" fillId="2" borderId="5" xfId="0" applyNumberFormat="1" applyFont="1" applyFill="1" applyBorder="1" applyAlignment="1">
      <alignment horizontal="center" vertical="top" wrapText="1"/>
    </xf>
    <xf numFmtId="164" fontId="7" fillId="2" borderId="0" xfId="0" applyNumberFormat="1" applyFont="1" applyFill="1" applyBorder="1" applyAlignment="1">
      <alignment horizontal="center" vertical="top" wrapText="1"/>
    </xf>
    <xf numFmtId="164" fontId="10" fillId="0" borderId="0" xfId="0" applyNumberFormat="1" applyFont="1" applyFill="1" applyBorder="1" applyAlignment="1">
      <alignment horizontal="center" vertical="top" wrapText="1"/>
    </xf>
    <xf numFmtId="164" fontId="10" fillId="0" borderId="0" xfId="0" applyNumberFormat="1" applyFont="1" applyBorder="1" applyAlignment="1">
      <alignment horizontal="center" vertical="top" wrapText="1"/>
    </xf>
    <xf numFmtId="164" fontId="7" fillId="2" borderId="5" xfId="0" applyNumberFormat="1" applyFont="1" applyFill="1" applyBorder="1" applyAlignment="1">
      <alignment horizontal="center" vertical="top" wrapText="1"/>
    </xf>
    <xf numFmtId="164" fontId="1" fillId="0" borderId="0" xfId="0" applyNumberFormat="1" applyFont="1" applyFill="1" applyBorder="1" applyAlignment="1">
      <alignment horizontal="center" vertical="top" wrapText="1"/>
    </xf>
    <xf numFmtId="164" fontId="1" fillId="2" borderId="0" xfId="0" applyNumberFormat="1" applyFont="1" applyFill="1" applyBorder="1" applyAlignment="1">
      <alignment vertical="top" wrapText="1"/>
    </xf>
    <xf numFmtId="164" fontId="1" fillId="0" borderId="0" xfId="0" applyNumberFormat="1" applyFont="1" applyFill="1" applyBorder="1" applyAlignment="1">
      <alignment vertical="top" wrapText="1"/>
    </xf>
    <xf numFmtId="164" fontId="1" fillId="2" borderId="5" xfId="0" applyNumberFormat="1" applyFont="1" applyFill="1" applyBorder="1" applyAlignment="1">
      <alignment vertical="top" wrapText="1"/>
    </xf>
    <xf numFmtId="0" fontId="3" fillId="0" borderId="4" xfId="0" applyFont="1" applyFill="1" applyBorder="1" applyAlignment="1">
      <alignment horizontal="right" vertical="top" wrapText="1"/>
    </xf>
    <xf numFmtId="164" fontId="1" fillId="0" borderId="5" xfId="0" applyNumberFormat="1" applyFont="1" applyFill="1" applyBorder="1" applyAlignment="1">
      <alignment vertical="top" wrapText="1"/>
    </xf>
    <xf numFmtId="0" fontId="1" fillId="0" borderId="4" xfId="0" applyFont="1" applyFill="1" applyBorder="1" applyAlignment="1">
      <alignment vertical="top" wrapText="1"/>
    </xf>
    <xf numFmtId="164" fontId="9" fillId="0" borderId="0" xfId="0" applyNumberFormat="1" applyFont="1" applyFill="1" applyBorder="1" applyAlignment="1">
      <alignment vertical="top" wrapText="1"/>
    </xf>
    <xf numFmtId="164" fontId="9" fillId="0" borderId="5" xfId="0" applyNumberFormat="1" applyFont="1" applyFill="1" applyBorder="1" applyAlignment="1">
      <alignment vertical="top" wrapText="1"/>
    </xf>
    <xf numFmtId="0" fontId="2" fillId="0" borderId="1" xfId="0" applyFont="1" applyBorder="1" applyAlignment="1">
      <alignment vertical="top" wrapText="1"/>
    </xf>
    <xf numFmtId="164" fontId="0" fillId="0" borderId="2" xfId="0" applyNumberFormat="1" applyBorder="1" applyAlignment="1">
      <alignment vertical="top" wrapText="1"/>
    </xf>
    <xf numFmtId="164" fontId="0" fillId="0" borderId="2" xfId="0" applyNumberFormat="1" applyFill="1" applyBorder="1" applyAlignment="1">
      <alignment vertical="top" wrapText="1"/>
    </xf>
    <xf numFmtId="0" fontId="0" fillId="0" borderId="2" xfId="0" applyBorder="1" applyAlignment="1">
      <alignment horizontal="center" vertical="top" wrapText="1"/>
    </xf>
    <xf numFmtId="0" fontId="0" fillId="0" borderId="2" xfId="0" applyBorder="1" applyAlignment="1">
      <alignment vertical="top" wrapText="1"/>
    </xf>
    <xf numFmtId="0" fontId="0" fillId="0" borderId="2" xfId="0" applyFill="1" applyBorder="1" applyAlignment="1">
      <alignment vertical="top" wrapText="1"/>
    </xf>
    <xf numFmtId="0" fontId="0" fillId="0" borderId="3" xfId="0" applyBorder="1" applyAlignment="1">
      <alignment vertical="top" wrapText="1"/>
    </xf>
    <xf numFmtId="0" fontId="0" fillId="0" borderId="0" xfId="0" applyBorder="1" applyAlignment="1">
      <alignment vertical="top" wrapText="1"/>
    </xf>
    <xf numFmtId="0" fontId="0" fillId="0" borderId="5" xfId="0" applyBorder="1" applyAlignment="1">
      <alignment vertical="top" wrapText="1"/>
    </xf>
    <xf numFmtId="0" fontId="0" fillId="0" borderId="4" xfId="0" applyBorder="1" applyAlignment="1">
      <alignment vertical="top" wrapText="1"/>
    </xf>
    <xf numFmtId="164" fontId="0" fillId="3" borderId="0" xfId="0" applyNumberFormat="1" applyFill="1" applyBorder="1" applyAlignment="1">
      <alignment vertical="top" wrapText="1"/>
    </xf>
    <xf numFmtId="164" fontId="0" fillId="0" borderId="0" xfId="0" applyNumberFormat="1" applyFill="1" applyBorder="1" applyAlignment="1">
      <alignment vertical="top" wrapText="1"/>
    </xf>
    <xf numFmtId="164" fontId="0" fillId="0" borderId="0" xfId="0" applyNumberFormat="1" applyFill="1" applyBorder="1" applyAlignment="1">
      <alignment horizontal="center" vertical="top" wrapText="1"/>
    </xf>
    <xf numFmtId="164" fontId="0" fillId="0" borderId="0" xfId="0" applyNumberFormat="1" applyBorder="1" applyAlignment="1">
      <alignment vertical="top" wrapText="1"/>
    </xf>
    <xf numFmtId="6" fontId="0" fillId="0" borderId="0" xfId="0" applyNumberFormat="1" applyBorder="1" applyAlignment="1">
      <alignment horizontal="center" vertical="top" wrapText="1"/>
    </xf>
    <xf numFmtId="0" fontId="0" fillId="0" borderId="0" xfId="0" applyBorder="1" applyAlignment="1">
      <alignment horizontal="center" vertical="top" wrapText="1"/>
    </xf>
    <xf numFmtId="164" fontId="0" fillId="3" borderId="5" xfId="0" applyNumberFormat="1" applyFill="1" applyBorder="1" applyAlignment="1">
      <alignment vertical="top" wrapText="1"/>
    </xf>
    <xf numFmtId="164" fontId="10" fillId="3" borderId="0" xfId="0" applyNumberFormat="1" applyFont="1" applyFill="1" applyBorder="1" applyAlignment="1">
      <alignment vertical="top" wrapText="1"/>
    </xf>
    <xf numFmtId="164" fontId="10" fillId="0" borderId="0" xfId="0" applyNumberFormat="1" applyFont="1" applyFill="1" applyBorder="1" applyAlignment="1">
      <alignment vertical="top" wrapText="1"/>
    </xf>
    <xf numFmtId="164" fontId="10" fillId="0" borderId="0" xfId="0" applyNumberFormat="1" applyFont="1" applyBorder="1" applyAlignment="1">
      <alignment vertical="top" wrapText="1"/>
    </xf>
    <xf numFmtId="0" fontId="10" fillId="0" borderId="0" xfId="0" applyFont="1" applyBorder="1" applyAlignment="1">
      <alignment horizontal="center" vertical="top" wrapText="1"/>
    </xf>
    <xf numFmtId="164" fontId="10" fillId="3" borderId="5" xfId="0" applyNumberFormat="1" applyFont="1" applyFill="1" applyBorder="1" applyAlignment="1">
      <alignment vertical="top" wrapText="1"/>
    </xf>
    <xf numFmtId="0" fontId="0" fillId="0" borderId="6" xfId="0" applyBorder="1" applyAlignment="1">
      <alignment vertical="top" wrapText="1"/>
    </xf>
    <xf numFmtId="164" fontId="0" fillId="0" borderId="7" xfId="0" applyNumberFormat="1" applyBorder="1" applyAlignment="1">
      <alignment horizontal="center" vertical="top" wrapText="1"/>
    </xf>
    <xf numFmtId="164" fontId="2" fillId="3" borderId="7" xfId="0" applyNumberFormat="1" applyFont="1" applyFill="1" applyBorder="1" applyAlignment="1">
      <alignment vertical="top" wrapText="1"/>
    </xf>
    <xf numFmtId="164" fontId="2" fillId="0" borderId="7" xfId="0" applyNumberFormat="1" applyFont="1" applyFill="1" applyBorder="1" applyAlignment="1">
      <alignment vertical="top" wrapText="1"/>
    </xf>
    <xf numFmtId="164" fontId="2" fillId="0" borderId="7" xfId="0" applyNumberFormat="1" applyFont="1" applyBorder="1" applyAlignment="1">
      <alignment vertical="top" wrapText="1"/>
    </xf>
    <xf numFmtId="0" fontId="2" fillId="0" borderId="7" xfId="0" applyFont="1" applyBorder="1" applyAlignment="1">
      <alignment horizontal="center" vertical="top" wrapText="1"/>
    </xf>
    <xf numFmtId="164" fontId="2" fillId="3" borderId="8" xfId="0" applyNumberFormat="1" applyFont="1" applyFill="1" applyBorder="1" applyAlignment="1">
      <alignment vertical="top" wrapText="1"/>
    </xf>
    <xf numFmtId="164" fontId="2" fillId="0" borderId="0" xfId="0" applyNumberFormat="1" applyFont="1" applyFill="1" applyBorder="1" applyAlignment="1">
      <alignment vertical="top" wrapText="1"/>
    </xf>
    <xf numFmtId="0" fontId="2" fillId="0" borderId="0" xfId="0" applyFont="1" applyFill="1" applyBorder="1" applyAlignment="1">
      <alignment horizontal="center" vertical="top" wrapText="1"/>
    </xf>
    <xf numFmtId="164" fontId="2" fillId="0" borderId="5" xfId="0" applyNumberFormat="1" applyFont="1" applyFill="1" applyBorder="1" applyAlignment="1">
      <alignment vertical="top" wrapText="1"/>
    </xf>
    <xf numFmtId="164" fontId="2" fillId="0" borderId="7" xfId="0" applyNumberFormat="1" applyFont="1" applyBorder="1" applyAlignment="1">
      <alignment horizontal="center" vertical="top" wrapText="1"/>
    </xf>
    <xf numFmtId="164" fontId="2" fillId="0" borderId="0" xfId="0" applyNumberFormat="1" applyFont="1" applyFill="1" applyBorder="1" applyAlignment="1">
      <alignment horizontal="center" vertical="top" wrapText="1"/>
    </xf>
    <xf numFmtId="164" fontId="0" fillId="0" borderId="0" xfId="0" applyNumberFormat="1" applyAlignment="1">
      <alignment horizontal="center" vertical="top" wrapText="1"/>
    </xf>
    <xf numFmtId="164" fontId="0" fillId="0" borderId="0" xfId="0" applyNumberFormat="1" applyAlignment="1">
      <alignment vertical="top" wrapText="1"/>
    </xf>
    <xf numFmtId="164" fontId="0" fillId="0" borderId="0" xfId="0" applyNumberFormat="1" applyFill="1" applyAlignment="1">
      <alignment vertical="top" wrapText="1"/>
    </xf>
    <xf numFmtId="0" fontId="0" fillId="0" borderId="0" xfId="0" applyAlignment="1">
      <alignment horizontal="center" vertical="top" wrapText="1"/>
    </xf>
    <xf numFmtId="0" fontId="1" fillId="0" borderId="7" xfId="0" applyFont="1" applyFill="1" applyBorder="1" applyAlignment="1">
      <alignment vertical="top" wrapText="1"/>
    </xf>
    <xf numFmtId="165" fontId="4" fillId="0" borderId="0" xfId="0" applyNumberFormat="1" applyFont="1" applyFill="1" applyBorder="1" applyAlignment="1">
      <alignment vertical="top" wrapText="1"/>
    </xf>
    <xf numFmtId="165" fontId="4" fillId="0" borderId="0" xfId="0" applyNumberFormat="1" applyFont="1" applyFill="1" applyBorder="1" applyAlignment="1">
      <alignment horizontal="center" vertical="top" wrapText="1"/>
    </xf>
    <xf numFmtId="0" fontId="4" fillId="0" borderId="0" xfId="0" applyFont="1" applyFill="1" applyBorder="1" applyAlignment="1">
      <alignment vertical="top" wrapText="1"/>
    </xf>
    <xf numFmtId="0" fontId="4" fillId="0" borderId="0" xfId="0" applyFont="1" applyBorder="1" applyAlignment="1">
      <alignment horizontal="center" vertical="top" wrapText="1"/>
    </xf>
    <xf numFmtId="0" fontId="4" fillId="0" borderId="0" xfId="0" applyFont="1" applyBorder="1" applyAlignment="1">
      <alignment vertical="top" wrapText="1"/>
    </xf>
    <xf numFmtId="164" fontId="3" fillId="2" borderId="0" xfId="0" applyNumberFormat="1" applyFont="1" applyFill="1" applyBorder="1" applyAlignment="1">
      <alignment vertical="top" wrapText="1"/>
    </xf>
    <xf numFmtId="164" fontId="0" fillId="0" borderId="0" xfId="0" applyNumberFormat="1" applyFont="1" applyFill="1" applyBorder="1" applyAlignment="1">
      <alignment vertical="top" wrapText="1"/>
    </xf>
    <xf numFmtId="164" fontId="3" fillId="2" borderId="5" xfId="0" applyNumberFormat="1" applyFont="1" applyFill="1" applyBorder="1" applyAlignment="1">
      <alignment vertical="top" wrapText="1"/>
    </xf>
    <xf numFmtId="164" fontId="7" fillId="2" borderId="0" xfId="0" applyNumberFormat="1" applyFont="1" applyFill="1" applyBorder="1" applyAlignment="1">
      <alignment vertical="top" wrapText="1"/>
    </xf>
    <xf numFmtId="164" fontId="7" fillId="2" borderId="5" xfId="0" applyNumberFormat="1" applyFont="1" applyFill="1" applyBorder="1" applyAlignment="1">
      <alignment vertical="top" wrapText="1"/>
    </xf>
    <xf numFmtId="164" fontId="2" fillId="0" borderId="0" xfId="0" applyNumberFormat="1" applyFont="1" applyBorder="1" applyAlignment="1">
      <alignment horizontal="center" vertical="top" wrapText="1"/>
    </xf>
    <xf numFmtId="0" fontId="0" fillId="0" borderId="0" xfId="0" applyFill="1" applyAlignment="1">
      <alignment vertical="top" wrapText="1"/>
    </xf>
    <xf numFmtId="164" fontId="0" fillId="0" borderId="5" xfId="0" applyNumberFormat="1" applyFont="1" applyFill="1" applyBorder="1" applyAlignment="1">
      <alignment vertical="top" wrapText="1"/>
    </xf>
    <xf numFmtId="0" fontId="2" fillId="0" borderId="4" xfId="0" applyFont="1" applyBorder="1" applyAlignment="1">
      <alignment vertical="top" wrapText="1"/>
    </xf>
    <xf numFmtId="0" fontId="0" fillId="0" borderId="0" xfId="0" applyFill="1" applyBorder="1" applyAlignment="1">
      <alignment vertical="top" wrapText="1"/>
    </xf>
    <xf numFmtId="0" fontId="2" fillId="0" borderId="4" xfId="0" applyFont="1" applyFill="1" applyBorder="1" applyAlignment="1">
      <alignment vertical="top" wrapText="1"/>
    </xf>
    <xf numFmtId="164" fontId="2" fillId="0" borderId="2" xfId="0" applyNumberFormat="1" applyFont="1" applyFill="1" applyBorder="1" applyAlignment="1">
      <alignment vertical="top" wrapText="1"/>
    </xf>
    <xf numFmtId="0" fontId="1" fillId="2" borderId="4" xfId="0" applyFont="1" applyFill="1" applyBorder="1" applyAlignment="1">
      <alignment vertical="top" wrapText="1"/>
    </xf>
    <xf numFmtId="164" fontId="3" fillId="2" borderId="9" xfId="0" applyNumberFormat="1" applyFont="1" applyFill="1" applyBorder="1" applyAlignment="1">
      <alignment vertical="top" wrapText="1"/>
    </xf>
    <xf numFmtId="164" fontId="3" fillId="2" borderId="10" xfId="0" applyNumberFormat="1" applyFont="1" applyFill="1" applyBorder="1" applyAlignment="1">
      <alignment vertical="top" wrapText="1"/>
    </xf>
    <xf numFmtId="164" fontId="6" fillId="0" borderId="0" xfId="0" applyNumberFormat="1" applyFont="1" applyFill="1" applyBorder="1" applyAlignment="1">
      <alignment vertical="top" wrapText="1"/>
    </xf>
    <xf numFmtId="164" fontId="6" fillId="0" borderId="9" xfId="0" applyNumberFormat="1" applyFont="1" applyFill="1" applyBorder="1" applyAlignment="1">
      <alignment vertical="top" wrapText="1"/>
    </xf>
    <xf numFmtId="164" fontId="9" fillId="0" borderId="7" xfId="0" applyNumberFormat="1" applyFont="1" applyFill="1" applyBorder="1" applyAlignment="1">
      <alignment vertical="top" wrapText="1"/>
    </xf>
    <xf numFmtId="0" fontId="2" fillId="0" borderId="1" xfId="0" applyFont="1" applyFill="1" applyBorder="1" applyAlignment="1">
      <alignment vertical="top" wrapText="1"/>
    </xf>
    <xf numFmtId="0" fontId="2" fillId="0" borderId="0" xfId="0" applyFont="1" applyBorder="1" applyAlignment="1">
      <alignment horizontal="center" vertical="top" wrapText="1"/>
    </xf>
    <xf numFmtId="0" fontId="0" fillId="0" borderId="5" xfId="0" applyFill="1" applyBorder="1" applyAlignment="1">
      <alignment vertical="top" wrapText="1"/>
    </xf>
    <xf numFmtId="0" fontId="1" fillId="2" borderId="1" xfId="0" applyFont="1" applyFill="1" applyBorder="1" applyAlignment="1">
      <alignment vertical="top"/>
    </xf>
    <xf numFmtId="164" fontId="6" fillId="0" borderId="0" xfId="0" applyNumberFormat="1" applyFont="1" applyFill="1" applyBorder="1" applyAlignment="1">
      <alignment horizontal="center"/>
    </xf>
    <xf numFmtId="165" fontId="1" fillId="0" borderId="0" xfId="0" applyNumberFormat="1" applyFont="1" applyFill="1" applyBorder="1" applyAlignment="1">
      <alignment horizontal="center"/>
    </xf>
    <xf numFmtId="165" fontId="1" fillId="2" borderId="0" xfId="0" applyNumberFormat="1" applyFont="1" applyFill="1" applyBorder="1" applyAlignment="1">
      <alignment horizontal="center"/>
    </xf>
    <xf numFmtId="0" fontId="1" fillId="0" borderId="0" xfId="0" applyFont="1" applyFill="1" applyBorder="1" applyAlignment="1">
      <alignment horizontal="center"/>
    </xf>
    <xf numFmtId="0" fontId="1" fillId="0" borderId="0" xfId="0" applyFont="1" applyFill="1" applyBorder="1" applyAlignment="1">
      <alignment horizontal="center" vertical="top"/>
    </xf>
    <xf numFmtId="164" fontId="12" fillId="2" borderId="9" xfId="0" applyNumberFormat="1" applyFont="1" applyFill="1" applyBorder="1"/>
    <xf numFmtId="164" fontId="12" fillId="2" borderId="0" xfId="0" applyNumberFormat="1" applyFont="1" applyFill="1" applyBorder="1"/>
    <xf numFmtId="164" fontId="12" fillId="0" borderId="0" xfId="0" applyNumberFormat="1" applyFont="1" applyFill="1" applyBorder="1"/>
    <xf numFmtId="164" fontId="12" fillId="2" borderId="5" xfId="0" applyNumberFormat="1" applyFont="1" applyFill="1" applyBorder="1"/>
    <xf numFmtId="0" fontId="2" fillId="0" borderId="7" xfId="0" applyFont="1" applyBorder="1" applyAlignment="1">
      <alignment horizontal="center"/>
    </xf>
    <xf numFmtId="0" fontId="0" fillId="0" borderId="2" xfId="0" applyBorder="1" applyAlignment="1">
      <alignment horizontal="center"/>
    </xf>
    <xf numFmtId="164" fontId="2" fillId="4" borderId="0" xfId="0" applyNumberFormat="1" applyFont="1" applyFill="1" applyBorder="1"/>
    <xf numFmtId="164" fontId="2" fillId="4" borderId="0" xfId="0" applyNumberFormat="1" applyFont="1" applyFill="1" applyBorder="1" applyAlignment="1">
      <alignment horizontal="center"/>
    </xf>
    <xf numFmtId="164" fontId="2" fillId="4" borderId="5" xfId="0" applyNumberFormat="1" applyFont="1" applyFill="1" applyBorder="1"/>
    <xf numFmtId="164" fontId="0" fillId="0" borderId="0" xfId="0" applyNumberFormat="1" applyAlignment="1">
      <alignment horizontal="center"/>
    </xf>
    <xf numFmtId="164" fontId="0" fillId="0" borderId="0" xfId="0" applyNumberFormat="1" applyFill="1"/>
    <xf numFmtId="0" fontId="0" fillId="0" borderId="0" xfId="0" applyFill="1" applyAlignment="1">
      <alignment horizontal="center"/>
    </xf>
    <xf numFmtId="164" fontId="3" fillId="2" borderId="0" xfId="0" applyNumberFormat="1" applyFont="1" applyFill="1" applyBorder="1" applyAlignment="1">
      <alignment horizontal="right" vertical="top" wrapText="1"/>
    </xf>
    <xf numFmtId="165" fontId="4" fillId="0" borderId="0" xfId="0" applyNumberFormat="1" applyFont="1" applyBorder="1" applyAlignment="1">
      <alignment horizontal="center"/>
    </xf>
    <xf numFmtId="14" fontId="4" fillId="0" borderId="0" xfId="0" applyNumberFormat="1" applyFont="1" applyBorder="1" applyAlignment="1">
      <alignment horizontal="center"/>
    </xf>
    <xf numFmtId="14" fontId="4" fillId="0" borderId="0" xfId="0" applyNumberFormat="1" applyFont="1" applyBorder="1" applyAlignment="1">
      <alignment horizontal="center" vertical="top"/>
    </xf>
    <xf numFmtId="164" fontId="3" fillId="2" borderId="5" xfId="0" applyNumberFormat="1" applyFont="1" applyFill="1" applyBorder="1" applyAlignment="1">
      <alignment horizontal="right" vertical="top" wrapText="1"/>
    </xf>
    <xf numFmtId="164" fontId="7" fillId="2" borderId="0" xfId="0" applyNumberFormat="1" applyFont="1" applyFill="1" applyBorder="1" applyAlignment="1">
      <alignment horizontal="right" vertical="top" wrapText="1"/>
    </xf>
    <xf numFmtId="164" fontId="7" fillId="2" borderId="5" xfId="0" applyNumberFormat="1" applyFont="1" applyFill="1" applyBorder="1" applyAlignment="1">
      <alignment horizontal="right" vertical="top" wrapText="1"/>
    </xf>
    <xf numFmtId="0" fontId="3" fillId="0" borderId="4" xfId="0" applyFont="1" applyFill="1" applyBorder="1"/>
    <xf numFmtId="164" fontId="0" fillId="3" borderId="2" xfId="0" applyNumberFormat="1" applyFill="1" applyBorder="1"/>
    <xf numFmtId="0" fontId="0" fillId="0" borderId="7" xfId="0" applyBorder="1" applyAlignment="1">
      <alignment horizontal="center"/>
    </xf>
    <xf numFmtId="0" fontId="0" fillId="0" borderId="7" xfId="0" applyBorder="1"/>
    <xf numFmtId="0" fontId="0" fillId="0" borderId="8" xfId="0" applyBorder="1"/>
    <xf numFmtId="164" fontId="1" fillId="2" borderId="7" xfId="0" applyNumberFormat="1" applyFont="1" applyFill="1" applyBorder="1"/>
    <xf numFmtId="164" fontId="6" fillId="0" borderId="7" xfId="0" applyNumberFormat="1" applyFont="1" applyFill="1" applyBorder="1"/>
    <xf numFmtId="164" fontId="1" fillId="2" borderId="8" xfId="0" applyNumberFormat="1" applyFont="1" applyFill="1" applyBorder="1"/>
    <xf numFmtId="0" fontId="3" fillId="0" borderId="0" xfId="0" applyFont="1" applyFill="1" applyBorder="1"/>
    <xf numFmtId="0" fontId="6" fillId="0" borderId="0" xfId="0" applyFont="1" applyAlignment="1">
      <alignment horizontal="center"/>
    </xf>
    <xf numFmtId="0" fontId="0" fillId="0" borderId="0" xfId="0" applyFont="1" applyBorder="1" applyAlignment="1">
      <alignment horizontal="center" vertical="top"/>
    </xf>
    <xf numFmtId="0" fontId="0" fillId="0" borderId="0" xfId="0" applyAlignment="1">
      <alignment vertical="top" wrapText="1"/>
    </xf>
    <xf numFmtId="0" fontId="12" fillId="2" borderId="1" xfId="0" applyFont="1" applyFill="1" applyBorder="1" applyAlignment="1">
      <alignment vertical="top"/>
    </xf>
    <xf numFmtId="165" fontId="4" fillId="0" borderId="0" xfId="0" applyNumberFormat="1" applyFont="1" applyFill="1" applyBorder="1" applyAlignment="1">
      <alignment horizontal="center"/>
    </xf>
    <xf numFmtId="0" fontId="5" fillId="0" borderId="0" xfId="0" applyNumberFormat="1" applyFont="1" applyFill="1" applyBorder="1" applyAlignment="1">
      <alignment horizontal="center" vertical="top" wrapText="1"/>
    </xf>
    <xf numFmtId="14" fontId="4" fillId="0" borderId="0" xfId="0" applyNumberFormat="1" applyFont="1" applyFill="1" applyBorder="1" applyAlignment="1">
      <alignment horizontal="center"/>
    </xf>
    <xf numFmtId="14" fontId="4" fillId="0" borderId="0" xfId="0" applyNumberFormat="1" applyFont="1" applyFill="1" applyBorder="1" applyAlignment="1">
      <alignment horizontal="center" vertical="top"/>
    </xf>
    <xf numFmtId="0" fontId="4" fillId="0" borderId="5" xfId="0" applyNumberFormat="1" applyFont="1" applyFill="1" applyBorder="1" applyAlignment="1">
      <alignment horizontal="center" vertical="top" wrapText="1"/>
    </xf>
    <xf numFmtId="164" fontId="2" fillId="0" borderId="2" xfId="0" applyNumberFormat="1" applyFont="1" applyFill="1" applyBorder="1"/>
    <xf numFmtId="164" fontId="2" fillId="0" borderId="2" xfId="0" applyNumberFormat="1" applyFont="1" applyFill="1" applyBorder="1" applyAlignment="1">
      <alignment horizontal="center"/>
    </xf>
    <xf numFmtId="165" fontId="5" fillId="0" borderId="2" xfId="0" applyNumberFormat="1" applyFont="1" applyFill="1" applyBorder="1" applyAlignment="1">
      <alignment horizontal="center" vertical="top" wrapText="1"/>
    </xf>
    <xf numFmtId="164" fontId="3" fillId="0" borderId="0" xfId="0" applyNumberFormat="1" applyFont="1" applyFill="1" applyBorder="1" applyAlignment="1">
      <alignment horizontal="center" vertical="top" wrapText="1"/>
    </xf>
    <xf numFmtId="10" fontId="3" fillId="2" borderId="0" xfId="0" applyNumberFormat="1" applyFont="1" applyFill="1" applyBorder="1" applyAlignment="1">
      <alignment vertical="top" wrapText="1"/>
    </xf>
    <xf numFmtId="10" fontId="3" fillId="0" borderId="0" xfId="0" applyNumberFormat="1" applyFont="1" applyFill="1" applyBorder="1" applyAlignment="1">
      <alignment vertical="top" wrapText="1"/>
    </xf>
    <xf numFmtId="10" fontId="6" fillId="0" borderId="0" xfId="0" applyNumberFormat="1" applyFont="1" applyFill="1" applyBorder="1" applyAlignment="1">
      <alignment vertical="top" wrapText="1"/>
    </xf>
    <xf numFmtId="0" fontId="3" fillId="2" borderId="0" xfId="0" applyNumberFormat="1" applyFont="1" applyFill="1" applyBorder="1" applyAlignment="1">
      <alignment vertical="top" wrapText="1"/>
    </xf>
    <xf numFmtId="0" fontId="3" fillId="0" borderId="0" xfId="0" applyNumberFormat="1" applyFont="1" applyFill="1" applyBorder="1" applyAlignment="1">
      <alignment vertical="top" wrapText="1"/>
    </xf>
    <xf numFmtId="164" fontId="3" fillId="0" borderId="5" xfId="0" applyNumberFormat="1" applyFont="1" applyFill="1" applyBorder="1" applyAlignment="1">
      <alignment horizontal="center" vertical="top" wrapText="1"/>
    </xf>
    <xf numFmtId="0" fontId="6" fillId="0" borderId="11" xfId="0" applyFont="1" applyFill="1" applyBorder="1" applyAlignment="1">
      <alignment vertical="top" wrapText="1"/>
    </xf>
    <xf numFmtId="0" fontId="6" fillId="0" borderId="0" xfId="0" applyFont="1" applyFill="1" applyBorder="1" applyAlignment="1">
      <alignment vertical="top" wrapText="1"/>
    </xf>
    <xf numFmtId="164" fontId="6" fillId="3" borderId="12" xfId="0" applyNumberFormat="1" applyFont="1" applyFill="1" applyBorder="1" applyAlignment="1">
      <alignment vertical="top" wrapText="1"/>
    </xf>
    <xf numFmtId="164" fontId="6" fillId="0" borderId="12" xfId="0" applyNumberFormat="1" applyFont="1" applyFill="1" applyBorder="1" applyAlignment="1">
      <alignment vertical="top" wrapText="1"/>
    </xf>
    <xf numFmtId="164" fontId="6" fillId="3" borderId="13" xfId="0" applyNumberFormat="1" applyFont="1" applyFill="1" applyBorder="1" applyAlignment="1">
      <alignment vertical="top" wrapText="1"/>
    </xf>
    <xf numFmtId="0" fontId="6" fillId="0" borderId="0" xfId="0" applyNumberFormat="1" applyFont="1" applyFill="1" applyBorder="1" applyAlignment="1">
      <alignment vertical="top" wrapText="1"/>
    </xf>
    <xf numFmtId="164" fontId="1" fillId="0" borderId="5" xfId="0" applyNumberFormat="1" applyFont="1" applyFill="1" applyBorder="1" applyAlignment="1">
      <alignment horizontal="center" vertical="top" wrapText="1"/>
    </xf>
    <xf numFmtId="0" fontId="6" fillId="0" borderId="14" xfId="0" applyFont="1" applyFill="1" applyBorder="1" applyAlignment="1">
      <alignment vertical="top" wrapText="1"/>
    </xf>
    <xf numFmtId="164" fontId="6" fillId="0" borderId="7" xfId="0" applyNumberFormat="1" applyFont="1" applyFill="1" applyBorder="1" applyAlignment="1">
      <alignment vertical="top" wrapText="1"/>
    </xf>
    <xf numFmtId="164" fontId="6" fillId="3" borderId="15" xfId="0" applyNumberFormat="1" applyFont="1" applyFill="1" applyBorder="1" applyAlignment="1">
      <alignment vertical="top" wrapText="1"/>
    </xf>
    <xf numFmtId="0" fontId="6" fillId="0" borderId="7" xfId="0" applyFont="1" applyFill="1" applyBorder="1" applyAlignment="1">
      <alignment vertical="top" wrapText="1"/>
    </xf>
    <xf numFmtId="164" fontId="6" fillId="0" borderId="15" xfId="0" applyNumberFormat="1" applyFont="1" applyFill="1" applyBorder="1" applyAlignment="1">
      <alignment vertical="top" wrapText="1"/>
    </xf>
    <xf numFmtId="164" fontId="6" fillId="3" borderId="16" xfId="0" applyNumberFormat="1" applyFont="1" applyFill="1" applyBorder="1" applyAlignment="1">
      <alignment vertical="top" wrapText="1"/>
    </xf>
    <xf numFmtId="164" fontId="3" fillId="0" borderId="0" xfId="0" applyNumberFormat="1" applyFont="1" applyFill="1" applyBorder="1" applyAlignment="1">
      <alignment vertical="top" wrapText="1"/>
    </xf>
    <xf numFmtId="10" fontId="3" fillId="2" borderId="5" xfId="0" applyNumberFormat="1" applyFont="1" applyFill="1" applyBorder="1" applyAlignment="1">
      <alignment vertical="top" wrapText="1"/>
    </xf>
    <xf numFmtId="164" fontId="0" fillId="0" borderId="5" xfId="0" applyNumberFormat="1" applyBorder="1" applyAlignment="1">
      <alignment vertical="top" wrapText="1"/>
    </xf>
    <xf numFmtId="0" fontId="0" fillId="0" borderId="11" xfId="0" applyBorder="1" applyAlignment="1">
      <alignment vertical="top" wrapText="1"/>
    </xf>
    <xf numFmtId="164" fontId="0" fillId="3" borderId="12" xfId="0" applyNumberFormat="1" applyFill="1" applyBorder="1" applyAlignment="1">
      <alignment vertical="top" wrapText="1"/>
    </xf>
    <xf numFmtId="164" fontId="0" fillId="0" borderId="12" xfId="0" applyNumberFormat="1" applyFill="1" applyBorder="1" applyAlignment="1">
      <alignment vertical="top" wrapText="1"/>
    </xf>
    <xf numFmtId="164" fontId="0" fillId="3" borderId="13" xfId="0" applyNumberFormat="1" applyFill="1" applyBorder="1" applyAlignment="1">
      <alignment vertical="top" wrapText="1"/>
    </xf>
    <xf numFmtId="0" fontId="0" fillId="0" borderId="14" xfId="0" applyBorder="1" applyAlignment="1">
      <alignment vertical="top" wrapText="1"/>
    </xf>
    <xf numFmtId="164" fontId="0" fillId="0" borderId="7" xfId="0" applyNumberFormat="1" applyBorder="1" applyAlignment="1">
      <alignment vertical="top" wrapText="1"/>
    </xf>
    <xf numFmtId="164" fontId="0" fillId="3" borderId="15" xfId="0" applyNumberFormat="1" applyFill="1" applyBorder="1" applyAlignment="1">
      <alignment vertical="top" wrapText="1"/>
    </xf>
    <xf numFmtId="164" fontId="0" fillId="0" borderId="7" xfId="0" applyNumberFormat="1" applyFill="1" applyBorder="1" applyAlignment="1">
      <alignment vertical="top" wrapText="1"/>
    </xf>
    <xf numFmtId="164" fontId="0" fillId="0" borderId="15" xfId="0" applyNumberFormat="1" applyFill="1" applyBorder="1" applyAlignment="1">
      <alignment vertical="top" wrapText="1"/>
    </xf>
    <xf numFmtId="164" fontId="0" fillId="3" borderId="16" xfId="0" applyNumberFormat="1" applyFill="1" applyBorder="1" applyAlignment="1">
      <alignment vertical="top" wrapText="1"/>
    </xf>
    <xf numFmtId="0" fontId="0" fillId="0" borderId="0" xfId="0" applyFont="1" applyFill="1" applyBorder="1" applyAlignment="1">
      <alignment vertical="top" wrapText="1"/>
    </xf>
    <xf numFmtId="0" fontId="10" fillId="0" borderId="0" xfId="0" applyFont="1" applyFill="1" applyBorder="1" applyAlignment="1">
      <alignment horizontal="center" vertical="top" wrapText="1"/>
    </xf>
    <xf numFmtId="0" fontId="10" fillId="0" borderId="5" xfId="0" applyFont="1" applyBorder="1" applyAlignment="1">
      <alignment horizontal="center" vertical="top" wrapText="1"/>
    </xf>
    <xf numFmtId="164" fontId="0" fillId="0" borderId="12" xfId="0" applyNumberFormat="1" applyBorder="1" applyAlignment="1">
      <alignment vertical="top" wrapText="1"/>
    </xf>
    <xf numFmtId="164" fontId="10" fillId="3" borderId="12" xfId="0" applyNumberFormat="1" applyFont="1" applyFill="1" applyBorder="1" applyAlignment="1">
      <alignment vertical="top" wrapText="1"/>
    </xf>
    <xf numFmtId="164" fontId="10" fillId="0" borderId="12" xfId="0" applyNumberFormat="1" applyFont="1" applyBorder="1" applyAlignment="1">
      <alignment vertical="top" wrapText="1"/>
    </xf>
    <xf numFmtId="0" fontId="10" fillId="0" borderId="0" xfId="0" applyFont="1" applyFill="1" applyBorder="1" applyAlignment="1">
      <alignment vertical="top" wrapText="1"/>
    </xf>
    <xf numFmtId="164" fontId="10" fillId="3" borderId="13" xfId="0" applyNumberFormat="1" applyFont="1" applyFill="1" applyBorder="1" applyAlignment="1">
      <alignment vertical="top" wrapText="1"/>
    </xf>
    <xf numFmtId="0" fontId="0" fillId="0" borderId="11" xfId="0" applyBorder="1" applyAlignment="1">
      <alignment horizontal="right" vertical="top" wrapText="1"/>
    </xf>
    <xf numFmtId="164" fontId="2" fillId="3" borderId="12" xfId="0" applyNumberFormat="1" applyFont="1" applyFill="1" applyBorder="1" applyAlignment="1">
      <alignment vertical="top" wrapText="1"/>
    </xf>
    <xf numFmtId="164" fontId="2" fillId="0" borderId="12" xfId="0" applyNumberFormat="1" applyFont="1" applyBorder="1" applyAlignment="1">
      <alignment vertical="top" wrapText="1"/>
    </xf>
    <xf numFmtId="164" fontId="2" fillId="3" borderId="13" xfId="0" applyNumberFormat="1" applyFont="1" applyFill="1" applyBorder="1" applyAlignment="1">
      <alignment vertical="top" wrapText="1"/>
    </xf>
    <xf numFmtId="164" fontId="0" fillId="4" borderId="12" xfId="0" applyNumberFormat="1" applyFill="1" applyBorder="1" applyAlignment="1">
      <alignment vertical="top" wrapText="1"/>
    </xf>
    <xf numFmtId="164" fontId="10" fillId="0" borderId="17" xfId="0" applyNumberFormat="1" applyFont="1" applyBorder="1" applyAlignment="1">
      <alignment vertical="top" wrapText="1"/>
    </xf>
    <xf numFmtId="0" fontId="0" fillId="0" borderId="14" xfId="0" applyBorder="1" applyAlignment="1">
      <alignment horizontal="right" vertical="top" wrapText="1"/>
    </xf>
    <xf numFmtId="164" fontId="2" fillId="3" borderId="15" xfId="0" applyNumberFormat="1" applyFont="1" applyFill="1" applyBorder="1" applyAlignment="1">
      <alignment vertical="top" wrapText="1"/>
    </xf>
    <xf numFmtId="164" fontId="2" fillId="0" borderId="15" xfId="0" applyNumberFormat="1" applyFont="1" applyBorder="1" applyAlignment="1">
      <alignment vertical="top" wrapText="1"/>
    </xf>
    <xf numFmtId="164" fontId="2" fillId="3" borderId="16" xfId="0" applyNumberFormat="1" applyFont="1" applyFill="1" applyBorder="1" applyAlignment="1">
      <alignment vertical="top" wrapText="1"/>
    </xf>
    <xf numFmtId="0" fontId="0" fillId="0" borderId="0" xfId="0" applyAlignment="1">
      <alignment vertical="top" wrapText="1"/>
    </xf>
    <xf numFmtId="0" fontId="13" fillId="0" borderId="0" xfId="0" applyFont="1" applyAlignment="1">
      <alignment vertical="top" wrapText="1"/>
    </xf>
    <xf numFmtId="0" fontId="2" fillId="0" borderId="1" xfId="0" applyFont="1" applyBorder="1" applyAlignment="1">
      <alignment vertical="top"/>
    </xf>
    <xf numFmtId="0" fontId="0" fillId="0" borderId="2" xfId="0" applyBorder="1" applyAlignment="1">
      <alignment vertical="top"/>
    </xf>
    <xf numFmtId="0" fontId="0" fillId="0" borderId="3" xfId="0" applyBorder="1" applyAlignment="1">
      <alignment vertical="top"/>
    </xf>
    <xf numFmtId="164" fontId="6" fillId="0" borderId="0" xfId="0" applyNumberFormat="1" applyFont="1" applyFill="1" applyBorder="1" applyAlignment="1">
      <alignment horizontal="center"/>
    </xf>
    <xf numFmtId="0" fontId="6" fillId="0" borderId="0" xfId="0" applyFont="1" applyAlignment="1">
      <alignment horizontal="center"/>
    </xf>
    <xf numFmtId="164" fontId="0" fillId="0" borderId="2" xfId="0" applyNumberFormat="1" applyFont="1" applyFill="1" applyBorder="1" applyAlignment="1">
      <alignment horizontal="center" vertical="top"/>
    </xf>
    <xf numFmtId="0" fontId="0" fillId="0" borderId="2" xfId="0" applyFont="1" applyBorder="1" applyAlignment="1">
      <alignment horizontal="center" vertical="top"/>
    </xf>
    <xf numFmtId="0" fontId="6" fillId="0" borderId="0" xfId="0" applyFont="1" applyFill="1" applyBorder="1" applyAlignment="1">
      <alignment vertical="top" wrapText="1"/>
    </xf>
    <xf numFmtId="0" fontId="0" fillId="0" borderId="0" xfId="0" applyAlignment="1">
      <alignment vertical="top"/>
    </xf>
    <xf numFmtId="0" fontId="2" fillId="0" borderId="4" xfId="0" applyFont="1" applyBorder="1" applyAlignment="1">
      <alignment vertical="top"/>
    </xf>
    <xf numFmtId="0" fontId="0" fillId="0" borderId="5" xfId="0" applyBorder="1" applyAlignment="1">
      <alignment vertical="top"/>
    </xf>
    <xf numFmtId="0" fontId="0" fillId="0" borderId="0" xfId="0" applyBorder="1" applyAlignment="1">
      <alignment vertical="top"/>
    </xf>
    <xf numFmtId="0" fontId="0" fillId="0" borderId="4" xfId="0" applyFont="1" applyBorder="1" applyAlignment="1">
      <alignment vertical="top" wrapText="1"/>
    </xf>
    <xf numFmtId="0" fontId="0" fillId="0" borderId="0" xfId="0" applyFont="1" applyBorder="1" applyAlignment="1">
      <alignment vertical="top" wrapText="1"/>
    </xf>
    <xf numFmtId="0" fontId="0" fillId="0" borderId="0" xfId="0" applyBorder="1" applyAlignment="1">
      <alignment wrapText="1"/>
    </xf>
    <xf numFmtId="0" fontId="0" fillId="0" borderId="5" xfId="0" applyBorder="1" applyAlignment="1">
      <alignment wrapText="1"/>
    </xf>
    <xf numFmtId="0" fontId="1" fillId="2" borderId="0" xfId="0" applyFont="1" applyFill="1" applyAlignment="1">
      <alignment horizontal="center" vertical="top"/>
    </xf>
    <xf numFmtId="0" fontId="0" fillId="0" borderId="0" xfId="0" applyAlignment="1">
      <alignment horizontal="center" vertical="top"/>
    </xf>
    <xf numFmtId="0" fontId="0" fillId="0" borderId="4" xfId="0" applyBorder="1" applyAlignment="1">
      <alignment vertical="top"/>
    </xf>
    <xf numFmtId="164" fontId="11" fillId="3" borderId="3" xfId="0" applyNumberFormat="1" applyFont="1" applyFill="1" applyBorder="1" applyAlignment="1">
      <alignment vertical="top" wrapText="1"/>
    </xf>
    <xf numFmtId="0" fontId="0" fillId="3" borderId="5" xfId="0" applyFill="1" applyBorder="1" applyAlignment="1">
      <alignment vertical="top" wrapText="1"/>
    </xf>
    <xf numFmtId="0" fontId="0" fillId="3" borderId="8" xfId="0" applyFill="1" applyBorder="1" applyAlignment="1">
      <alignment vertical="top" wrapText="1"/>
    </xf>
    <xf numFmtId="0" fontId="0" fillId="0" borderId="0" xfId="0" applyBorder="1" applyAlignment="1">
      <alignment vertical="top" wrapText="1"/>
    </xf>
    <xf numFmtId="164" fontId="11" fillId="3" borderId="5" xfId="0" applyNumberFormat="1" applyFont="1" applyFill="1" applyBorder="1" applyAlignment="1">
      <alignment vertical="top" wrapText="1"/>
    </xf>
    <xf numFmtId="0" fontId="5" fillId="3" borderId="2" xfId="0" applyNumberFormat="1" applyFont="1" applyFill="1" applyBorder="1" applyAlignment="1">
      <alignment horizontal="center" vertical="top" wrapText="1"/>
    </xf>
    <xf numFmtId="0" fontId="5" fillId="3" borderId="3" xfId="0" applyNumberFormat="1" applyFont="1" applyFill="1" applyBorder="1" applyAlignment="1">
      <alignment horizontal="center"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Committee%20Files/Treasurer,%20S.C.%20Office%20of%20the/TIMELINE%20-%20Complete,%20including%20BNYM,%20RSIC%20interaction,%20et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bcom Goals and GamePlan"/>
      <sheetName val="To-Do"/>
      <sheetName val="Sources"/>
      <sheetName val="Major Issues"/>
      <sheetName val="Individuals"/>
      <sheetName val="Sec Lending - Govt Funds"/>
      <sheetName val="Sec Lending - Proprietary Funds"/>
      <sheetName val="Sec Lending - Fiduciary Funds"/>
      <sheetName val="Sec Lending - Component Units"/>
      <sheetName val="Sec Lending - Colleges and Univ"/>
      <sheetName val="Sec Lending - Totals"/>
      <sheetName val="Complete Timeline"/>
      <sheetName val="Statutes and Duties"/>
      <sheetName val="Debriefing by Treasurer's Reps"/>
      <sheetName val="Sheet1"/>
      <sheetName val="Old Draft - Timeline - May 6"/>
    </sheetNames>
    <sheetDataSet>
      <sheetData sheetId="0"/>
      <sheetData sheetId="1"/>
      <sheetData sheetId="2"/>
      <sheetData sheetId="3"/>
      <sheetData sheetId="4"/>
      <sheetData sheetId="5">
        <row r="44">
          <cell r="C44">
            <v>3382000</v>
          </cell>
          <cell r="F44">
            <v>3140000</v>
          </cell>
          <cell r="H44">
            <v>3140000</v>
          </cell>
          <cell r="J44">
            <v>4462000</v>
          </cell>
          <cell r="M44">
            <v>3439000</v>
          </cell>
          <cell r="O44">
            <v>3098000</v>
          </cell>
          <cell r="Q44">
            <v>27818000</v>
          </cell>
          <cell r="S44">
            <v>87848000</v>
          </cell>
          <cell r="U44">
            <v>120560000</v>
          </cell>
          <cell r="W44">
            <v>107446000</v>
          </cell>
        </row>
        <row r="45">
          <cell r="C45">
            <v>4883000</v>
          </cell>
          <cell r="D45">
            <v>2121</v>
          </cell>
          <cell r="F45">
            <v>11398000</v>
          </cell>
          <cell r="H45">
            <v>9277000</v>
          </cell>
          <cell r="J45">
            <v>14836000</v>
          </cell>
          <cell r="M45">
            <v>11582000</v>
          </cell>
          <cell r="O45">
            <v>7266000</v>
          </cell>
          <cell r="Q45">
            <v>30672000</v>
          </cell>
          <cell r="S45">
            <v>93248000</v>
          </cell>
          <cell r="U45">
            <v>120560000</v>
          </cell>
          <cell r="W45">
            <v>107446000</v>
          </cell>
        </row>
        <row r="46">
          <cell r="E46">
            <v>-8258</v>
          </cell>
          <cell r="F46">
            <v>-8258000</v>
          </cell>
          <cell r="G46">
            <v>-6137</v>
          </cell>
          <cell r="H46">
            <v>-6137000</v>
          </cell>
          <cell r="I46">
            <v>-10374</v>
          </cell>
          <cell r="J46">
            <v>-10374000</v>
          </cell>
          <cell r="L46">
            <v>-8143</v>
          </cell>
          <cell r="M46">
            <v>-8143000</v>
          </cell>
          <cell r="N46">
            <v>-4168</v>
          </cell>
          <cell r="O46">
            <v>-4168000</v>
          </cell>
          <cell r="P46">
            <v>-2854</v>
          </cell>
          <cell r="Q46">
            <v>-2854000</v>
          </cell>
          <cell r="R46">
            <v>-5400</v>
          </cell>
          <cell r="S46">
            <v>-5400000</v>
          </cell>
          <cell r="U46">
            <v>0</v>
          </cell>
          <cell r="W46">
            <v>0</v>
          </cell>
        </row>
      </sheetData>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56"/>
  <sheetViews>
    <sheetView workbookViewId="0">
      <selection activeCell="B26" sqref="B26:W26"/>
    </sheetView>
  </sheetViews>
  <sheetFormatPr defaultRowHeight="12.75" x14ac:dyDescent="0.2"/>
  <cols>
    <col min="1" max="1" width="43.42578125" style="68" customWidth="1"/>
    <col min="2" max="2" width="8.140625" style="133" bestFit="1" customWidth="1"/>
    <col min="3" max="3" width="12.140625" style="68" bestFit="1" customWidth="1"/>
    <col min="4" max="4" width="7.140625" style="179" bestFit="1" customWidth="1"/>
    <col min="5" max="5" width="13.28515625" style="179" bestFit="1" customWidth="1"/>
    <col min="6" max="6" width="12.7109375" style="68" bestFit="1" customWidth="1"/>
    <col min="7" max="7" width="13.28515625" style="179" bestFit="1" customWidth="1"/>
    <col min="8" max="8" width="12.7109375" style="68" bestFit="1" customWidth="1"/>
    <col min="9" max="9" width="13.28515625" style="179" bestFit="1" customWidth="1"/>
    <col min="10" max="10" width="12.7109375" style="68" bestFit="1" customWidth="1"/>
    <col min="11" max="11" width="1.7109375" style="179" customWidth="1"/>
    <col min="12" max="12" width="13.28515625" style="179" bestFit="1" customWidth="1"/>
    <col min="13" max="13" width="12.7109375" style="68" bestFit="1" customWidth="1"/>
    <col min="14" max="14" width="13.28515625" style="179" bestFit="1" customWidth="1"/>
    <col min="15" max="15" width="12.7109375" style="68" bestFit="1" customWidth="1"/>
    <col min="16" max="16" width="13.28515625" style="179" bestFit="1" customWidth="1"/>
    <col min="17" max="17" width="12.7109375" style="68" bestFit="1" customWidth="1"/>
    <col min="18" max="18" width="13.28515625" style="179" bestFit="1" customWidth="1"/>
    <col min="19" max="19" width="13.85546875" style="68" bestFit="1" customWidth="1"/>
    <col min="20" max="20" width="10.140625" style="179" bestFit="1" customWidth="1"/>
    <col min="21" max="21" width="13.85546875" style="68" bestFit="1" customWidth="1"/>
    <col min="22" max="22" width="10.140625" style="179" bestFit="1" customWidth="1"/>
    <col min="23" max="23" width="13.85546875" style="68" bestFit="1" customWidth="1"/>
    <col min="24" max="16384" width="9.140625" style="68"/>
  </cols>
  <sheetData>
    <row r="1" spans="1:23" ht="66" customHeight="1" x14ac:dyDescent="0.2">
      <c r="A1" s="288" t="s">
        <v>130</v>
      </c>
      <c r="B1" s="288"/>
      <c r="C1" s="288"/>
      <c r="D1" s="288"/>
      <c r="E1" s="288"/>
      <c r="F1" s="288"/>
      <c r="G1" s="288"/>
      <c r="H1" s="288"/>
      <c r="I1" s="288"/>
      <c r="J1" s="288"/>
      <c r="K1" s="288"/>
      <c r="L1" s="288"/>
      <c r="M1" s="288"/>
      <c r="N1" s="288"/>
      <c r="O1" s="288"/>
      <c r="P1" s="288"/>
      <c r="Q1" s="288"/>
      <c r="R1" s="288"/>
      <c r="S1" s="288"/>
      <c r="T1" s="288"/>
      <c r="U1" s="288"/>
      <c r="V1" s="288"/>
      <c r="W1" s="288"/>
    </row>
    <row r="2" spans="1:23" x14ac:dyDescent="0.2">
      <c r="D2" s="133"/>
      <c r="E2" s="133"/>
      <c r="G2" s="133"/>
      <c r="I2" s="133"/>
      <c r="K2" s="133"/>
      <c r="L2" s="133"/>
      <c r="N2" s="133"/>
      <c r="P2" s="133"/>
      <c r="R2" s="133"/>
      <c r="T2" s="133"/>
      <c r="V2" s="133"/>
    </row>
    <row r="3" spans="1:23" ht="13.5" thickBot="1" x14ac:dyDescent="0.25"/>
    <row r="4" spans="1:23" ht="27" customHeight="1" x14ac:dyDescent="0.2">
      <c r="A4" s="1" t="s">
        <v>131</v>
      </c>
      <c r="B4" s="236" t="s">
        <v>156</v>
      </c>
      <c r="C4" s="314">
        <v>2015</v>
      </c>
      <c r="D4" s="3" t="s">
        <v>157</v>
      </c>
      <c r="E4" s="236" t="s">
        <v>158</v>
      </c>
      <c r="F4" s="3" t="s">
        <v>1</v>
      </c>
      <c r="G4" s="236" t="s">
        <v>148</v>
      </c>
      <c r="H4" s="3">
        <v>2014</v>
      </c>
      <c r="I4" s="236" t="s">
        <v>149</v>
      </c>
      <c r="J4" s="314">
        <v>2013</v>
      </c>
      <c r="K4" s="3"/>
      <c r="L4" s="236" t="s">
        <v>150</v>
      </c>
      <c r="M4" s="3">
        <v>2012</v>
      </c>
      <c r="N4" s="236" t="s">
        <v>151</v>
      </c>
      <c r="O4" s="314">
        <v>2011</v>
      </c>
      <c r="P4" s="236" t="s">
        <v>152</v>
      </c>
      <c r="Q4" s="3">
        <v>2010</v>
      </c>
      <c r="R4" s="236" t="s">
        <v>153</v>
      </c>
      <c r="S4" s="314">
        <v>2009</v>
      </c>
      <c r="T4" s="236" t="s">
        <v>154</v>
      </c>
      <c r="U4" s="3">
        <v>2008</v>
      </c>
      <c r="V4" s="236" t="s">
        <v>155</v>
      </c>
      <c r="W4" s="315">
        <v>2007</v>
      </c>
    </row>
    <row r="5" spans="1:23" x14ac:dyDescent="0.2">
      <c r="A5" s="104" t="s">
        <v>41</v>
      </c>
      <c r="B5" s="139">
        <f>B38-B48</f>
        <v>-19087</v>
      </c>
      <c r="C5" s="106">
        <f>SUM(C27,C15)</f>
        <v>-67010000</v>
      </c>
      <c r="D5" s="237"/>
      <c r="E5" s="107">
        <f t="shared" ref="E5:J5" si="0">SUM(E27,E15)</f>
        <v>0</v>
      </c>
      <c r="F5" s="106">
        <f t="shared" si="0"/>
        <v>-68428000</v>
      </c>
      <c r="G5" s="107">
        <f t="shared" si="0"/>
        <v>0</v>
      </c>
      <c r="H5" s="106">
        <f t="shared" si="0"/>
        <v>-68428000</v>
      </c>
      <c r="I5" s="107">
        <f t="shared" si="0"/>
        <v>0</v>
      </c>
      <c r="J5" s="106">
        <f t="shared" si="0"/>
        <v>-105105000</v>
      </c>
      <c r="K5" s="237"/>
      <c r="L5" s="107">
        <f t="shared" ref="L5:W5" si="1">SUM(L27,L15)</f>
        <v>0</v>
      </c>
      <c r="M5" s="106">
        <f t="shared" si="1"/>
        <v>-125530000</v>
      </c>
      <c r="N5" s="107">
        <f t="shared" si="1"/>
        <v>0</v>
      </c>
      <c r="O5" s="106">
        <f t="shared" si="1"/>
        <v>-130815000</v>
      </c>
      <c r="P5" s="107">
        <f t="shared" si="1"/>
        <v>0</v>
      </c>
      <c r="Q5" s="106">
        <f t="shared" si="1"/>
        <v>-143372000</v>
      </c>
      <c r="R5" s="107">
        <f t="shared" si="1"/>
        <v>0</v>
      </c>
      <c r="S5" s="106">
        <f t="shared" si="1"/>
        <v>-283919000</v>
      </c>
      <c r="T5" s="107">
        <f t="shared" si="1"/>
        <v>0</v>
      </c>
      <c r="U5" s="106">
        <f t="shared" si="1"/>
        <v>0</v>
      </c>
      <c r="V5" s="107">
        <f t="shared" si="1"/>
        <v>0</v>
      </c>
      <c r="W5" s="112">
        <f t="shared" si="1"/>
        <v>0</v>
      </c>
    </row>
    <row r="6" spans="1:23" x14ac:dyDescent="0.2">
      <c r="A6" s="104" t="s">
        <v>132</v>
      </c>
      <c r="B6" s="137"/>
      <c r="C6" s="238">
        <f>(C5-H5)/H5</f>
        <v>-2.0722511252703572E-2</v>
      </c>
      <c r="D6" s="239"/>
      <c r="E6" s="240"/>
      <c r="F6" s="238">
        <f>(F5-J5)/J5</f>
        <v>-0.34895580609866322</v>
      </c>
      <c r="G6" s="240"/>
      <c r="H6" s="238">
        <f>(H5-J5)/J5</f>
        <v>-0.34895580609866322</v>
      </c>
      <c r="I6" s="240"/>
      <c r="J6" s="238">
        <f>(J5-M5)/M5</f>
        <v>-0.16271010913725803</v>
      </c>
      <c r="K6" s="240"/>
      <c r="L6" s="240"/>
      <c r="M6" s="238">
        <f>(M5-O5)/O5</f>
        <v>-4.0400565684363413E-2</v>
      </c>
      <c r="N6" s="240"/>
      <c r="O6" s="238">
        <f>(O5-Q5)/Q5</f>
        <v>-8.7583349608012728E-2</v>
      </c>
      <c r="P6" s="240"/>
      <c r="Q6" s="238">
        <f>(Q5-S5)/S5</f>
        <v>-0.49502498952165935</v>
      </c>
      <c r="R6" s="240"/>
      <c r="S6" s="238"/>
      <c r="T6" s="240"/>
      <c r="U6" s="241"/>
      <c r="V6" s="107"/>
      <c r="W6" s="112"/>
    </row>
    <row r="7" spans="1:23" s="176" customFormat="1" x14ac:dyDescent="0.2">
      <c r="A7" s="121"/>
      <c r="B7" s="137"/>
      <c r="C7" s="239"/>
      <c r="D7" s="239"/>
      <c r="E7" s="240"/>
      <c r="F7" s="239"/>
      <c r="G7" s="240"/>
      <c r="H7" s="239"/>
      <c r="I7" s="240"/>
      <c r="J7" s="239"/>
      <c r="K7" s="240"/>
      <c r="L7" s="240"/>
      <c r="M7" s="239"/>
      <c r="N7" s="240"/>
      <c r="O7" s="239"/>
      <c r="P7" s="240"/>
      <c r="Q7" s="239"/>
      <c r="R7" s="240"/>
      <c r="S7" s="239"/>
      <c r="T7" s="240"/>
      <c r="U7" s="242"/>
      <c r="V7" s="107"/>
      <c r="W7" s="243"/>
    </row>
    <row r="8" spans="1:23" x14ac:dyDescent="0.2">
      <c r="A8" s="244" t="s">
        <v>133</v>
      </c>
      <c r="B8" s="245"/>
      <c r="C8" s="246">
        <f>C19-C22</f>
        <v>-47541000</v>
      </c>
      <c r="D8" s="185"/>
      <c r="E8" s="185">
        <f>E25-E29</f>
        <v>0</v>
      </c>
      <c r="F8" s="247">
        <f>F19-F22</f>
        <v>-48668000</v>
      </c>
      <c r="G8" s="185">
        <f>G25-G29</f>
        <v>0</v>
      </c>
      <c r="H8" s="247">
        <f>H19-H22</f>
        <v>-48668000</v>
      </c>
      <c r="I8" s="185">
        <f>I25-I29</f>
        <v>0</v>
      </c>
      <c r="J8" s="246">
        <f>J19-J22</f>
        <v>-70084000</v>
      </c>
      <c r="K8" s="185"/>
      <c r="L8" s="185">
        <f>L25-L29</f>
        <v>0</v>
      </c>
      <c r="M8" s="247">
        <f>M19-M22</f>
        <v>-91871000</v>
      </c>
      <c r="N8" s="185">
        <f>N25-N29</f>
        <v>0</v>
      </c>
      <c r="O8" s="246">
        <f>O19-O22</f>
        <v>-96212000</v>
      </c>
      <c r="P8" s="185">
        <f>P25-P29</f>
        <v>0</v>
      </c>
      <c r="Q8" s="247">
        <f>Q19-Q22</f>
        <v>-104472000</v>
      </c>
      <c r="R8" s="185">
        <f>R25-R29</f>
        <v>0</v>
      </c>
      <c r="S8" s="246">
        <f>S19-S22</f>
        <v>-222681000</v>
      </c>
      <c r="T8" s="185">
        <f>T25-T29</f>
        <v>0</v>
      </c>
      <c r="U8" s="247">
        <f>U19-U22</f>
        <v>0</v>
      </c>
      <c r="V8" s="185">
        <f>V25-V29</f>
        <v>0</v>
      </c>
      <c r="W8" s="248">
        <f>W19-W22</f>
        <v>0</v>
      </c>
    </row>
    <row r="9" spans="1:23" x14ac:dyDescent="0.2">
      <c r="A9" s="123"/>
      <c r="B9" s="137"/>
      <c r="C9" s="240"/>
      <c r="D9" s="240"/>
      <c r="E9" s="240"/>
      <c r="F9" s="240"/>
      <c r="G9" s="240"/>
      <c r="H9" s="240"/>
      <c r="I9" s="240"/>
      <c r="J9" s="240"/>
      <c r="K9" s="240"/>
      <c r="L9" s="240"/>
      <c r="M9" s="240"/>
      <c r="N9" s="240"/>
      <c r="O9" s="240"/>
      <c r="P9" s="240"/>
      <c r="Q9" s="240"/>
      <c r="R9" s="240"/>
      <c r="S9" s="240"/>
      <c r="T9" s="240"/>
      <c r="U9" s="249"/>
      <c r="V9" s="138"/>
      <c r="W9" s="250"/>
    </row>
    <row r="10" spans="1:23" ht="13.5" thickBot="1" x14ac:dyDescent="0.25">
      <c r="A10" s="251" t="s">
        <v>134</v>
      </c>
      <c r="B10" s="252"/>
      <c r="C10" s="253">
        <f>C38-C48</f>
        <v>-19469000</v>
      </c>
      <c r="D10" s="252"/>
      <c r="E10" s="254"/>
      <c r="F10" s="255">
        <f>F38-F48</f>
        <v>-19760000</v>
      </c>
      <c r="G10" s="254"/>
      <c r="H10" s="255">
        <f>H38-H48</f>
        <v>-19760000</v>
      </c>
      <c r="I10" s="254"/>
      <c r="J10" s="253">
        <f>J38-J48</f>
        <v>-35021000</v>
      </c>
      <c r="K10" s="252"/>
      <c r="L10" s="254"/>
      <c r="M10" s="255">
        <f>M38-M48</f>
        <v>-33659000</v>
      </c>
      <c r="N10" s="254"/>
      <c r="O10" s="253">
        <f>O38-O48</f>
        <v>-34603000</v>
      </c>
      <c r="P10" s="254"/>
      <c r="Q10" s="255">
        <f>Q38-Q48</f>
        <v>-38900000</v>
      </c>
      <c r="R10" s="254"/>
      <c r="S10" s="253">
        <f>S38-S48</f>
        <v>-61238000</v>
      </c>
      <c r="T10" s="254"/>
      <c r="U10" s="255">
        <f>U38-U48</f>
        <v>0</v>
      </c>
      <c r="V10" s="254"/>
      <c r="W10" s="256">
        <f>W38-W48</f>
        <v>0</v>
      </c>
    </row>
    <row r="11" spans="1:23" x14ac:dyDescent="0.2">
      <c r="A11" s="245"/>
      <c r="B11" s="185"/>
      <c r="C11" s="185"/>
      <c r="D11" s="185"/>
      <c r="E11" s="245"/>
      <c r="F11" s="185"/>
      <c r="G11" s="245"/>
      <c r="H11" s="185"/>
      <c r="I11" s="245"/>
      <c r="J11" s="185"/>
      <c r="K11" s="185"/>
      <c r="L11" s="245"/>
      <c r="M11" s="185"/>
      <c r="N11" s="245"/>
      <c r="O11" s="185"/>
      <c r="P11" s="245"/>
      <c r="Q11" s="185"/>
      <c r="R11" s="245"/>
      <c r="S11" s="185"/>
      <c r="T11" s="245"/>
      <c r="U11" s="185"/>
      <c r="V11" s="245"/>
      <c r="W11" s="185"/>
    </row>
    <row r="12" spans="1:23" x14ac:dyDescent="0.2">
      <c r="A12" s="245"/>
      <c r="B12" s="185"/>
      <c r="C12" s="185"/>
      <c r="D12" s="185"/>
      <c r="E12" s="245"/>
      <c r="F12" s="185"/>
      <c r="G12" s="245"/>
      <c r="H12" s="185"/>
      <c r="I12" s="245"/>
      <c r="J12" s="185"/>
      <c r="K12" s="185"/>
      <c r="L12" s="245"/>
      <c r="M12" s="185"/>
      <c r="N12" s="245"/>
      <c r="O12" s="185"/>
      <c r="P12" s="245"/>
      <c r="Q12" s="185"/>
      <c r="R12" s="245"/>
      <c r="S12" s="185"/>
      <c r="T12" s="245"/>
      <c r="U12" s="185"/>
      <c r="V12" s="245"/>
      <c r="W12" s="185"/>
    </row>
    <row r="13" spans="1:23" ht="13.5" thickBot="1" x14ac:dyDescent="0.25"/>
    <row r="14" spans="1:23" ht="27" customHeight="1" x14ac:dyDescent="0.2">
      <c r="A14" s="1" t="s">
        <v>135</v>
      </c>
      <c r="B14" s="236" t="s">
        <v>156</v>
      </c>
      <c r="C14" s="314">
        <v>2015</v>
      </c>
      <c r="D14" s="3" t="s">
        <v>157</v>
      </c>
      <c r="E14" s="236" t="s">
        <v>158</v>
      </c>
      <c r="F14" s="3" t="s">
        <v>1</v>
      </c>
      <c r="G14" s="236" t="s">
        <v>148</v>
      </c>
      <c r="H14" s="3">
        <v>2014</v>
      </c>
      <c r="I14" s="236" t="s">
        <v>149</v>
      </c>
      <c r="J14" s="314">
        <v>2013</v>
      </c>
      <c r="K14" s="3"/>
      <c r="L14" s="236" t="s">
        <v>150</v>
      </c>
      <c r="M14" s="3">
        <v>2012</v>
      </c>
      <c r="N14" s="236" t="s">
        <v>151</v>
      </c>
      <c r="O14" s="314">
        <v>2011</v>
      </c>
      <c r="P14" s="236" t="s">
        <v>152</v>
      </c>
      <c r="Q14" s="3">
        <v>2010</v>
      </c>
      <c r="R14" s="236" t="s">
        <v>153</v>
      </c>
      <c r="S14" s="314">
        <v>2009</v>
      </c>
      <c r="T14" s="236" t="s">
        <v>154</v>
      </c>
      <c r="U14" s="3">
        <v>2008</v>
      </c>
      <c r="V14" s="236" t="s">
        <v>155</v>
      </c>
      <c r="W14" s="315">
        <v>2007</v>
      </c>
    </row>
    <row r="15" spans="1:23" x14ac:dyDescent="0.2">
      <c r="A15" s="104" t="s">
        <v>41</v>
      </c>
      <c r="C15" s="170">
        <f>C19-C22</f>
        <v>-47541000</v>
      </c>
      <c r="D15" s="257"/>
      <c r="E15" s="171">
        <f t="shared" ref="E15:W15" si="2">E19-E22</f>
        <v>0</v>
      </c>
      <c r="F15" s="170">
        <f t="shared" si="2"/>
        <v>-48668000</v>
      </c>
      <c r="G15" s="171">
        <f t="shared" si="2"/>
        <v>0</v>
      </c>
      <c r="H15" s="170">
        <f t="shared" si="2"/>
        <v>-48668000</v>
      </c>
      <c r="I15" s="171">
        <f t="shared" si="2"/>
        <v>0</v>
      </c>
      <c r="J15" s="170">
        <f t="shared" si="2"/>
        <v>-70084000</v>
      </c>
      <c r="K15" s="257"/>
      <c r="L15" s="171">
        <f t="shared" si="2"/>
        <v>0</v>
      </c>
      <c r="M15" s="170">
        <f t="shared" si="2"/>
        <v>-91871000</v>
      </c>
      <c r="N15" s="171">
        <f t="shared" si="2"/>
        <v>0</v>
      </c>
      <c r="O15" s="170">
        <f t="shared" si="2"/>
        <v>-96212000</v>
      </c>
      <c r="P15" s="171">
        <f t="shared" si="2"/>
        <v>0</v>
      </c>
      <c r="Q15" s="170">
        <f t="shared" si="2"/>
        <v>-104472000</v>
      </c>
      <c r="R15" s="171">
        <f t="shared" si="2"/>
        <v>0</v>
      </c>
      <c r="S15" s="170">
        <f t="shared" si="2"/>
        <v>-222681000</v>
      </c>
      <c r="T15" s="171">
        <f t="shared" si="2"/>
        <v>0</v>
      </c>
      <c r="U15" s="170">
        <f t="shared" si="2"/>
        <v>0</v>
      </c>
      <c r="V15" s="171">
        <f t="shared" si="2"/>
        <v>0</v>
      </c>
      <c r="W15" s="172">
        <f t="shared" si="2"/>
        <v>0</v>
      </c>
    </row>
    <row r="16" spans="1:23" s="176" customFormat="1" x14ac:dyDescent="0.2">
      <c r="A16" s="104" t="s">
        <v>132</v>
      </c>
      <c r="B16" s="179"/>
      <c r="C16" s="238">
        <f>(C15-H15)/H15</f>
        <v>-2.3156899810964082E-2</v>
      </c>
      <c r="D16" s="239"/>
      <c r="E16" s="240"/>
      <c r="F16" s="238">
        <f>(F15-J15)/J15</f>
        <v>-0.3055761657439644</v>
      </c>
      <c r="G16" s="240"/>
      <c r="H16" s="238">
        <f>(H15-J15)/J15</f>
        <v>-0.3055761657439644</v>
      </c>
      <c r="I16" s="240"/>
      <c r="J16" s="238">
        <f>(J15-M15)/M15</f>
        <v>-0.23714773976554082</v>
      </c>
      <c r="K16" s="240"/>
      <c r="L16" s="240"/>
      <c r="M16" s="238">
        <f>(M15-O15)/O15</f>
        <v>-4.5119111961085936E-2</v>
      </c>
      <c r="N16" s="240"/>
      <c r="O16" s="238">
        <f>(O15-Q15)/Q15</f>
        <v>-7.9064246879546676E-2</v>
      </c>
      <c r="P16" s="240"/>
      <c r="Q16" s="238">
        <f>(Q15-S15)/S15</f>
        <v>-0.53084457138238106</v>
      </c>
      <c r="R16" s="240"/>
      <c r="S16" s="238"/>
      <c r="T16" s="240"/>
      <c r="U16" s="241"/>
      <c r="V16" s="240"/>
      <c r="W16" s="258"/>
    </row>
    <row r="17" spans="1:23" x14ac:dyDescent="0.2">
      <c r="A17" s="123"/>
      <c r="C17" s="139"/>
      <c r="D17" s="137"/>
      <c r="E17" s="137"/>
      <c r="F17" s="139"/>
      <c r="G17" s="137"/>
      <c r="H17" s="139"/>
      <c r="I17" s="137"/>
      <c r="J17" s="139"/>
      <c r="K17" s="137"/>
      <c r="L17" s="137"/>
      <c r="M17" s="139"/>
      <c r="N17" s="137"/>
      <c r="O17" s="139"/>
      <c r="P17" s="137"/>
      <c r="Q17" s="139"/>
      <c r="R17" s="137"/>
      <c r="S17" s="139"/>
      <c r="T17" s="137"/>
      <c r="U17" s="139"/>
      <c r="V17" s="137"/>
      <c r="W17" s="259"/>
    </row>
    <row r="18" spans="1:23" x14ac:dyDescent="0.2">
      <c r="A18" s="178" t="s">
        <v>6</v>
      </c>
      <c r="C18" s="133"/>
      <c r="F18" s="133"/>
      <c r="H18" s="133"/>
      <c r="J18" s="133"/>
      <c r="M18" s="133"/>
      <c r="O18" s="133"/>
      <c r="Q18" s="133"/>
      <c r="S18" s="133"/>
      <c r="U18" s="133"/>
      <c r="W18" s="134"/>
    </row>
    <row r="19" spans="1:23" x14ac:dyDescent="0.2">
      <c r="A19" s="260" t="s">
        <v>136</v>
      </c>
      <c r="B19" s="139"/>
      <c r="C19" s="261">
        <f>'Fiduciary Funds'!C41</f>
        <v>70177000</v>
      </c>
      <c r="D19" s="137">
        <f>'Fiduciary Funds'!D11</f>
        <v>0</v>
      </c>
      <c r="E19" s="137">
        <f>D19*1000</f>
        <v>0</v>
      </c>
      <c r="F19" s="262">
        <f>E19+H19</f>
        <v>72645000</v>
      </c>
      <c r="G19" s="137">
        <f>'Fiduciary Funds'!G41</f>
        <v>0</v>
      </c>
      <c r="H19" s="262">
        <f>'Fiduciary Funds'!H41</f>
        <v>72645000</v>
      </c>
      <c r="I19" s="137">
        <f>'Fiduciary Funds'!I41</f>
        <v>0</v>
      </c>
      <c r="J19" s="261">
        <f>'Fiduciary Funds'!J41</f>
        <v>106635000</v>
      </c>
      <c r="K19" s="137"/>
      <c r="L19" s="137">
        <f>'Fiduciary Funds'!L41</f>
        <v>0</v>
      </c>
      <c r="M19" s="262">
        <f>'Fiduciary Funds'!M41</f>
        <v>184025000</v>
      </c>
      <c r="N19" s="137">
        <f>'Fiduciary Funds'!N41</f>
        <v>0</v>
      </c>
      <c r="O19" s="261">
        <f>'Fiduciary Funds'!O41</f>
        <v>229161000</v>
      </c>
      <c r="P19" s="137">
        <f>'Fiduciary Funds'!P41</f>
        <v>0</v>
      </c>
      <c r="Q19" s="262">
        <f>'Fiduciary Funds'!Q41</f>
        <v>324593000</v>
      </c>
      <c r="R19" s="137">
        <f>'Fiduciary Funds'!R41</f>
        <v>0</v>
      </c>
      <c r="S19" s="261">
        <f>'Fiduciary Funds'!S41</f>
        <v>1845862000</v>
      </c>
      <c r="T19" s="137">
        <f>'Fiduciary Funds'!T41</f>
        <v>0</v>
      </c>
      <c r="U19" s="262">
        <f>'Fiduciary Funds'!U41</f>
        <v>3796183000</v>
      </c>
      <c r="V19" s="137">
        <f>'Fiduciary Funds'!V41</f>
        <v>0</v>
      </c>
      <c r="W19" s="263">
        <f>'Fiduciary Funds'!W41</f>
        <v>5085506000</v>
      </c>
    </row>
    <row r="20" spans="1:23" x14ac:dyDescent="0.2">
      <c r="A20" s="135"/>
      <c r="B20" s="139"/>
      <c r="C20" s="133"/>
      <c r="F20" s="179"/>
      <c r="H20" s="179"/>
      <c r="J20" s="133"/>
      <c r="M20" s="179"/>
      <c r="O20" s="133"/>
      <c r="Q20" s="179"/>
      <c r="S20" s="133"/>
      <c r="U20" s="179"/>
      <c r="W20" s="134"/>
    </row>
    <row r="21" spans="1:23" x14ac:dyDescent="0.2">
      <c r="A21" s="178" t="s">
        <v>7</v>
      </c>
      <c r="B21" s="139"/>
      <c r="C21" s="133"/>
      <c r="F21" s="179"/>
      <c r="H21" s="179"/>
      <c r="J21" s="133"/>
      <c r="M21" s="179"/>
      <c r="O21" s="133"/>
      <c r="Q21" s="179"/>
      <c r="S21" s="133"/>
      <c r="U21" s="179"/>
      <c r="W21" s="134"/>
    </row>
    <row r="22" spans="1:23" ht="13.5" thickBot="1" x14ac:dyDescent="0.25">
      <c r="A22" s="264" t="s">
        <v>136</v>
      </c>
      <c r="B22" s="265"/>
      <c r="C22" s="266">
        <f>'Fiduciary Funds'!C42</f>
        <v>117718000</v>
      </c>
      <c r="D22" s="267">
        <f>'Fiduciary Funds'!D12</f>
        <v>0</v>
      </c>
      <c r="E22" s="267">
        <f>D22*1000</f>
        <v>0</v>
      </c>
      <c r="F22" s="268">
        <f>E22+H22</f>
        <v>121313000</v>
      </c>
      <c r="G22" s="267">
        <f>'Fiduciary Funds'!G42</f>
        <v>0</v>
      </c>
      <c r="H22" s="268">
        <f>'Fiduciary Funds'!H42</f>
        <v>121313000</v>
      </c>
      <c r="I22" s="267">
        <f>'Fiduciary Funds'!I42</f>
        <v>0</v>
      </c>
      <c r="J22" s="266">
        <f>'Fiduciary Funds'!J42</f>
        <v>176719000</v>
      </c>
      <c r="K22" s="267"/>
      <c r="L22" s="267">
        <f>'Fiduciary Funds'!L42</f>
        <v>0</v>
      </c>
      <c r="M22" s="268">
        <f>'Fiduciary Funds'!M42</f>
        <v>275896000</v>
      </c>
      <c r="N22" s="267">
        <f>'Fiduciary Funds'!N42</f>
        <v>0</v>
      </c>
      <c r="O22" s="266">
        <f>'Fiduciary Funds'!O42</f>
        <v>325373000</v>
      </c>
      <c r="P22" s="267">
        <f>'Fiduciary Funds'!P42</f>
        <v>0</v>
      </c>
      <c r="Q22" s="268">
        <f>'Fiduciary Funds'!Q42</f>
        <v>429065000</v>
      </c>
      <c r="R22" s="267">
        <f>'Fiduciary Funds'!R42</f>
        <v>0</v>
      </c>
      <c r="S22" s="266">
        <f>'Fiduciary Funds'!S42</f>
        <v>2068543000</v>
      </c>
      <c r="T22" s="267">
        <f>'Fiduciary Funds'!T42</f>
        <v>0</v>
      </c>
      <c r="U22" s="268">
        <f>'Fiduciary Funds'!U42</f>
        <v>3796183000</v>
      </c>
      <c r="V22" s="267">
        <f>'Fiduciary Funds'!V42</f>
        <v>0</v>
      </c>
      <c r="W22" s="269">
        <f>'Fiduciary Funds'!W42</f>
        <v>5085506000</v>
      </c>
    </row>
    <row r="23" spans="1:23" x14ac:dyDescent="0.2">
      <c r="A23" s="133"/>
      <c r="B23" s="139"/>
      <c r="C23" s="137"/>
      <c r="D23" s="137"/>
      <c r="E23" s="137"/>
      <c r="F23" s="137"/>
      <c r="G23" s="137"/>
      <c r="H23" s="137"/>
      <c r="I23" s="137"/>
      <c r="J23" s="137"/>
      <c r="K23" s="137"/>
      <c r="L23" s="137"/>
      <c r="M23" s="137"/>
      <c r="N23" s="137"/>
      <c r="O23" s="137"/>
      <c r="P23" s="137"/>
      <c r="Q23" s="137"/>
      <c r="R23" s="137"/>
      <c r="S23" s="137"/>
      <c r="T23" s="137"/>
      <c r="U23" s="137"/>
      <c r="V23" s="137"/>
      <c r="W23" s="137"/>
    </row>
    <row r="24" spans="1:23" x14ac:dyDescent="0.2">
      <c r="A24" s="133"/>
      <c r="B24" s="139"/>
      <c r="C24" s="137"/>
      <c r="D24" s="137"/>
      <c r="E24" s="137"/>
      <c r="F24" s="137"/>
      <c r="G24" s="137"/>
      <c r="H24" s="137"/>
      <c r="I24" s="137"/>
      <c r="J24" s="137"/>
      <c r="K24" s="137"/>
      <c r="L24" s="137"/>
      <c r="M24" s="137"/>
      <c r="N24" s="137"/>
      <c r="O24" s="137"/>
      <c r="P24" s="137"/>
      <c r="Q24" s="137"/>
      <c r="R24" s="137"/>
      <c r="S24" s="137"/>
      <c r="T24" s="137"/>
      <c r="U24" s="137"/>
      <c r="V24" s="137"/>
      <c r="W24" s="137"/>
    </row>
    <row r="25" spans="1:23" ht="13.5" thickBot="1" x14ac:dyDescent="0.25">
      <c r="B25" s="139"/>
      <c r="F25" s="161"/>
      <c r="H25" s="161"/>
    </row>
    <row r="26" spans="1:23" ht="29.25" customHeight="1" x14ac:dyDescent="0.2">
      <c r="A26" s="1" t="s">
        <v>137</v>
      </c>
      <c r="B26" s="236" t="s">
        <v>156</v>
      </c>
      <c r="C26" s="314">
        <v>2015</v>
      </c>
      <c r="D26" s="3" t="s">
        <v>157</v>
      </c>
      <c r="E26" s="236" t="s">
        <v>158</v>
      </c>
      <c r="F26" s="3" t="s">
        <v>1</v>
      </c>
      <c r="G26" s="236" t="s">
        <v>148</v>
      </c>
      <c r="H26" s="3">
        <v>2014</v>
      </c>
      <c r="I26" s="236" t="s">
        <v>149</v>
      </c>
      <c r="J26" s="314">
        <v>2013</v>
      </c>
      <c r="K26" s="3"/>
      <c r="L26" s="236" t="s">
        <v>150</v>
      </c>
      <c r="M26" s="3">
        <v>2012</v>
      </c>
      <c r="N26" s="236" t="s">
        <v>151</v>
      </c>
      <c r="O26" s="314">
        <v>2011</v>
      </c>
      <c r="P26" s="236" t="s">
        <v>152</v>
      </c>
      <c r="Q26" s="3">
        <v>2010</v>
      </c>
      <c r="R26" s="236" t="s">
        <v>153</v>
      </c>
      <c r="S26" s="314">
        <v>2009</v>
      </c>
      <c r="T26" s="236" t="s">
        <v>154</v>
      </c>
      <c r="U26" s="3">
        <v>2008</v>
      </c>
      <c r="V26" s="236" t="s">
        <v>155</v>
      </c>
      <c r="W26" s="315">
        <v>2007</v>
      </c>
    </row>
    <row r="27" spans="1:23" x14ac:dyDescent="0.2">
      <c r="A27" s="104" t="s">
        <v>41</v>
      </c>
      <c r="B27" s="139"/>
      <c r="C27" s="170">
        <f>C38-C48</f>
        <v>-19469000</v>
      </c>
      <c r="D27" s="257"/>
      <c r="E27" s="270"/>
      <c r="F27" s="170">
        <f>F38-F48</f>
        <v>-19760000</v>
      </c>
      <c r="G27" s="270"/>
      <c r="H27" s="170">
        <f>H38-H48</f>
        <v>-19760000</v>
      </c>
      <c r="I27" s="270"/>
      <c r="J27" s="170">
        <f>J38-J48</f>
        <v>-35021000</v>
      </c>
      <c r="K27" s="257"/>
      <c r="L27" s="270"/>
      <c r="M27" s="170">
        <f>M38-M48</f>
        <v>-33659000</v>
      </c>
      <c r="N27" s="270"/>
      <c r="O27" s="170">
        <f>O38-O48</f>
        <v>-34603000</v>
      </c>
      <c r="P27" s="270"/>
      <c r="Q27" s="170">
        <f>Q38-Q48</f>
        <v>-38900000</v>
      </c>
      <c r="R27" s="270"/>
      <c r="S27" s="170">
        <f>S38-S48</f>
        <v>-61238000</v>
      </c>
      <c r="T27" s="270"/>
      <c r="U27" s="170">
        <f>U38-U48</f>
        <v>0</v>
      </c>
      <c r="V27" s="270"/>
      <c r="W27" s="172">
        <f>W38-W48</f>
        <v>0</v>
      </c>
    </row>
    <row r="28" spans="1:23" x14ac:dyDescent="0.2">
      <c r="A28" s="104" t="s">
        <v>132</v>
      </c>
      <c r="B28" s="137"/>
      <c r="C28" s="238">
        <f>(C27-H27)/H27</f>
        <v>-1.472672064777328E-2</v>
      </c>
      <c r="D28" s="239"/>
      <c r="E28" s="240"/>
      <c r="F28" s="238">
        <f>(F27-J27)/J27</f>
        <v>-0.43576711116187428</v>
      </c>
      <c r="G28" s="240"/>
      <c r="H28" s="238">
        <f>(H27-J27)/J27</f>
        <v>-0.43576711116187428</v>
      </c>
      <c r="I28" s="240"/>
      <c r="J28" s="238">
        <f>(J27-M27)/M27</f>
        <v>4.0464660269170206E-2</v>
      </c>
      <c r="K28" s="240"/>
      <c r="L28" s="240"/>
      <c r="M28" s="238">
        <f>(M27-O27)/O27</f>
        <v>-2.728087160072826E-2</v>
      </c>
      <c r="N28" s="240"/>
      <c r="O28" s="238">
        <f>(O27-Q27)/Q27</f>
        <v>-0.11046272493573264</v>
      </c>
      <c r="P28" s="240"/>
      <c r="Q28" s="238">
        <f>(Q27-S27)/S27</f>
        <v>-0.36477350664620006</v>
      </c>
      <c r="R28" s="240"/>
      <c r="S28" s="238"/>
      <c r="T28" s="240"/>
      <c r="U28" s="241"/>
      <c r="V28" s="240"/>
      <c r="W28" s="258"/>
    </row>
    <row r="29" spans="1:23" x14ac:dyDescent="0.2">
      <c r="A29" s="123"/>
      <c r="B29" s="139"/>
      <c r="C29" s="133"/>
      <c r="F29" s="133"/>
      <c r="H29" s="133"/>
      <c r="J29" s="133"/>
      <c r="M29" s="133"/>
      <c r="O29" s="133"/>
      <c r="Q29" s="133"/>
      <c r="S29" s="133"/>
      <c r="U29" s="133"/>
      <c r="W29" s="134"/>
    </row>
    <row r="30" spans="1:23" x14ac:dyDescent="0.2">
      <c r="A30" s="178" t="s">
        <v>6</v>
      </c>
      <c r="C30" s="146"/>
      <c r="D30" s="271"/>
      <c r="F30" s="146"/>
      <c r="H30" s="146"/>
      <c r="J30" s="146"/>
      <c r="K30" s="271"/>
      <c r="M30" s="146"/>
      <c r="O30" s="146"/>
      <c r="Q30" s="146"/>
      <c r="S30" s="146"/>
      <c r="U30" s="146"/>
      <c r="W30" s="272"/>
    </row>
    <row r="31" spans="1:23" ht="25.5" x14ac:dyDescent="0.2">
      <c r="A31" s="260" t="s">
        <v>138</v>
      </c>
      <c r="B31" s="139">
        <v>10037</v>
      </c>
      <c r="C31" s="261">
        <f>B31*1000</f>
        <v>10037000</v>
      </c>
      <c r="D31" s="179">
        <f>'Govt Funds'!D2</f>
        <v>0</v>
      </c>
      <c r="E31" s="137">
        <f>D31*1000</f>
        <v>0</v>
      </c>
      <c r="F31" s="273">
        <f t="shared" ref="F31:F37" si="3">H31+E31</f>
        <v>5473000</v>
      </c>
      <c r="G31" s="179">
        <v>5473</v>
      </c>
      <c r="H31" s="273">
        <f>G31*1000</f>
        <v>5473000</v>
      </c>
      <c r="I31" s="179">
        <v>10311</v>
      </c>
      <c r="J31" s="261">
        <f>I31*1000</f>
        <v>10311000</v>
      </c>
      <c r="K31" s="137"/>
      <c r="L31" s="179">
        <v>7723</v>
      </c>
      <c r="M31" s="273">
        <f>L31*1000</f>
        <v>7723000</v>
      </c>
      <c r="N31" s="179">
        <v>18562</v>
      </c>
      <c r="O31" s="261">
        <f>N31*1000</f>
        <v>18562000</v>
      </c>
      <c r="P31" s="179">
        <v>283687</v>
      </c>
      <c r="Q31" s="273">
        <f>P31*1000</f>
        <v>283687000</v>
      </c>
      <c r="R31" s="179">
        <v>788469</v>
      </c>
      <c r="S31" s="261">
        <f>R31*1000</f>
        <v>788469000</v>
      </c>
      <c r="T31" s="179">
        <v>1121612</v>
      </c>
      <c r="U31" s="273">
        <f>T31*1000</f>
        <v>1121612000</v>
      </c>
      <c r="V31" s="179">
        <v>946829</v>
      </c>
      <c r="W31" s="263">
        <f>V31*1000</f>
        <v>946829000</v>
      </c>
    </row>
    <row r="32" spans="1:23" ht="25.5" x14ac:dyDescent="0.2">
      <c r="A32" s="260" t="s">
        <v>139</v>
      </c>
      <c r="B32" s="139">
        <v>123</v>
      </c>
      <c r="C32" s="261">
        <f>B32*1000</f>
        <v>123000</v>
      </c>
      <c r="D32" s="137">
        <f>'Proprietary Funds'!D2</f>
        <v>0</v>
      </c>
      <c r="E32" s="137">
        <f t="shared" ref="E32:E37" si="4">D32*1000</f>
        <v>0</v>
      </c>
      <c r="F32" s="273">
        <f t="shared" si="3"/>
        <v>79000</v>
      </c>
      <c r="G32" s="179">
        <v>79</v>
      </c>
      <c r="H32" s="273">
        <f t="shared" ref="H32" si="5">G32*1000</f>
        <v>79000</v>
      </c>
      <c r="I32" s="179">
        <v>4372</v>
      </c>
      <c r="J32" s="261">
        <f t="shared" ref="J32" si="6">I32*1000</f>
        <v>4372000</v>
      </c>
      <c r="K32" s="137"/>
      <c r="L32" s="179">
        <v>2301</v>
      </c>
      <c r="M32" s="273">
        <f t="shared" ref="M32:M33" si="7">L32*1000</f>
        <v>2301000</v>
      </c>
      <c r="N32" s="179">
        <v>3792</v>
      </c>
      <c r="O32" s="261">
        <f t="shared" ref="O32:O33" si="8">N32*1000</f>
        <v>3792000</v>
      </c>
      <c r="P32" s="179">
        <v>47452</v>
      </c>
      <c r="Q32" s="273">
        <f t="shared" ref="Q32:Q33" si="9">P32*1000</f>
        <v>47452000</v>
      </c>
      <c r="R32" s="179">
        <v>104615</v>
      </c>
      <c r="S32" s="261">
        <f t="shared" ref="S32:S33" si="10">R32*1000</f>
        <v>104615000</v>
      </c>
      <c r="T32" s="179">
        <v>119682</v>
      </c>
      <c r="U32" s="273">
        <f t="shared" ref="U32:U33" si="11">T32*1000</f>
        <v>119682000</v>
      </c>
      <c r="V32" s="179">
        <v>108510</v>
      </c>
      <c r="W32" s="263">
        <f t="shared" ref="W32:W33" si="12">V32*1000</f>
        <v>108510000</v>
      </c>
    </row>
    <row r="33" spans="1:23" ht="25.5" x14ac:dyDescent="0.2">
      <c r="A33" s="260" t="s">
        <v>140</v>
      </c>
      <c r="B33" s="139">
        <v>2207</v>
      </c>
      <c r="C33" s="261">
        <f>'Component Units'!C2</f>
        <v>2207000</v>
      </c>
      <c r="D33" s="137">
        <f>'Component Units'!D2</f>
        <v>0</v>
      </c>
      <c r="E33" s="137">
        <f t="shared" si="4"/>
        <v>0</v>
      </c>
      <c r="F33" s="273">
        <f t="shared" si="3"/>
        <v>1849000</v>
      </c>
      <c r="H33" s="273">
        <f>'Component Units'!H2</f>
        <v>1849000</v>
      </c>
      <c r="J33" s="261">
        <f>'Component Units'!J2</f>
        <v>2692000</v>
      </c>
      <c r="K33" s="137"/>
      <c r="L33" s="179">
        <v>588</v>
      </c>
      <c r="M33" s="273">
        <f t="shared" si="7"/>
        <v>588000</v>
      </c>
      <c r="N33" s="179">
        <v>1076</v>
      </c>
      <c r="O33" s="261">
        <f t="shared" si="8"/>
        <v>1076000</v>
      </c>
      <c r="P33" s="179">
        <v>19680</v>
      </c>
      <c r="Q33" s="273">
        <f t="shared" si="9"/>
        <v>19680000</v>
      </c>
      <c r="R33" s="179">
        <v>52522</v>
      </c>
      <c r="S33" s="261">
        <f t="shared" si="10"/>
        <v>52522000</v>
      </c>
      <c r="T33" s="179">
        <v>51495</v>
      </c>
      <c r="U33" s="273">
        <f t="shared" si="11"/>
        <v>51495000</v>
      </c>
      <c r="V33" s="179">
        <v>22450</v>
      </c>
      <c r="W33" s="263">
        <f t="shared" si="12"/>
        <v>22450000</v>
      </c>
    </row>
    <row r="34" spans="1:23" x14ac:dyDescent="0.2">
      <c r="A34" s="260" t="s">
        <v>141</v>
      </c>
      <c r="B34" s="139"/>
      <c r="C34" s="261">
        <f>'Fiduciary Funds'!C74</f>
        <v>3653000</v>
      </c>
      <c r="D34" s="137">
        <f>'Fiduciary Funds'!D74</f>
        <v>0</v>
      </c>
      <c r="E34" s="137">
        <f t="shared" si="4"/>
        <v>0</v>
      </c>
      <c r="F34" s="273">
        <f t="shared" si="3"/>
        <v>2603000</v>
      </c>
      <c r="H34" s="262">
        <f>'Fiduciary Funds'!H74</f>
        <v>2603000</v>
      </c>
      <c r="J34" s="261">
        <f>'Fiduciary Funds'!J74</f>
        <v>1517000</v>
      </c>
      <c r="K34" s="137"/>
      <c r="M34" s="273">
        <f>'Fiduciary Funds'!M74</f>
        <v>3532000</v>
      </c>
      <c r="O34" s="261">
        <f>'Fiduciary Funds'!O74</f>
        <v>2860000</v>
      </c>
      <c r="Q34" s="273">
        <f>'Fiduciary Funds'!Q74</f>
        <v>19898000</v>
      </c>
      <c r="S34" s="261">
        <f>'Fiduciary Funds'!S74</f>
        <v>29590000</v>
      </c>
      <c r="U34" s="273">
        <f>'Fiduciary Funds'!U74</f>
        <v>2643000</v>
      </c>
      <c r="W34" s="263">
        <f>'Fiduciary Funds'!W74</f>
        <v>0</v>
      </c>
    </row>
    <row r="35" spans="1:23" x14ac:dyDescent="0.2">
      <c r="A35" s="260" t="s">
        <v>142</v>
      </c>
      <c r="B35" s="139"/>
      <c r="C35" s="261">
        <f>'Fiduciary Funds'!C25</f>
        <v>8000</v>
      </c>
      <c r="D35" s="137">
        <f>'Fiduciary Funds'!D25</f>
        <v>0</v>
      </c>
      <c r="E35" s="137">
        <f>D35*1000</f>
        <v>0</v>
      </c>
      <c r="F35" s="273">
        <f>H35+E35</f>
        <v>23000</v>
      </c>
      <c r="H35" s="273">
        <f>'Fiduciary Funds'!H25</f>
        <v>23000</v>
      </c>
      <c r="J35" s="261">
        <f>'Fiduciary Funds'!J25</f>
        <v>30000</v>
      </c>
      <c r="K35" s="137"/>
      <c r="M35" s="273">
        <f>'Fiduciary Funds'!M25</f>
        <v>62000</v>
      </c>
      <c r="O35" s="261">
        <f>'Fiduciary Funds'!O25</f>
        <v>47000</v>
      </c>
      <c r="Q35" s="273">
        <f>'Fiduciary Funds'!Q25</f>
        <v>511000</v>
      </c>
      <c r="S35" s="261">
        <f>'Fiduciary Funds'!S25</f>
        <v>2423000</v>
      </c>
      <c r="U35" s="273">
        <f>'Fiduciary Funds'!U25</f>
        <v>3805000</v>
      </c>
      <c r="W35" s="263">
        <f>'Fiduciary Funds'!W25</f>
        <v>1244000</v>
      </c>
    </row>
    <row r="36" spans="1:23" ht="25.5" x14ac:dyDescent="0.2">
      <c r="A36" s="260" t="s">
        <v>50</v>
      </c>
      <c r="B36" s="139"/>
      <c r="C36" s="261">
        <f>'Fiduciary Funds'!C18</f>
        <v>0</v>
      </c>
      <c r="D36" s="137">
        <f>'Fiduciary Funds'!D18</f>
        <v>0</v>
      </c>
      <c r="E36" s="137">
        <f t="shared" si="4"/>
        <v>0</v>
      </c>
      <c r="F36" s="273">
        <f t="shared" si="3"/>
        <v>0</v>
      </c>
      <c r="H36" s="273">
        <f>'Fiduciary Funds'!H18</f>
        <v>0</v>
      </c>
      <c r="J36" s="261">
        <f>'Fiduciary Funds'!J18</f>
        <v>0</v>
      </c>
      <c r="K36" s="137"/>
      <c r="M36" s="273">
        <f>'Fiduciary Funds'!M18</f>
        <v>0</v>
      </c>
      <c r="O36" s="261">
        <f>'Fiduciary Funds'!O18</f>
        <v>73267000</v>
      </c>
      <c r="Q36" s="273">
        <f>'Fiduciary Funds'!Q18</f>
        <v>22952000</v>
      </c>
      <c r="S36" s="261">
        <f>'Fiduciary Funds'!S18</f>
        <v>24526000</v>
      </c>
      <c r="U36" s="273">
        <f>'Fiduciary Funds'!U18</f>
        <v>0</v>
      </c>
      <c r="W36" s="263">
        <f>'Fiduciary Funds'!W18</f>
        <v>133569000</v>
      </c>
    </row>
    <row r="37" spans="1:23" x14ac:dyDescent="0.2">
      <c r="A37" s="260" t="s">
        <v>143</v>
      </c>
      <c r="B37" s="139"/>
      <c r="C37" s="274">
        <f>'Fiduciary Funds'!C32</f>
        <v>151000</v>
      </c>
      <c r="D37" s="144">
        <f>'Fiduciary Funds'!D32</f>
        <v>0</v>
      </c>
      <c r="E37" s="137">
        <f t="shared" si="4"/>
        <v>0</v>
      </c>
      <c r="F37" s="275">
        <f t="shared" si="3"/>
        <v>92000</v>
      </c>
      <c r="G37" s="276"/>
      <c r="H37" s="275">
        <f>'Fiduciary Funds'!H32</f>
        <v>92000</v>
      </c>
      <c r="I37" s="276"/>
      <c r="J37" s="274">
        <f>'Fiduciary Funds'!J32</f>
        <v>25000</v>
      </c>
      <c r="K37" s="144"/>
      <c r="L37" s="276"/>
      <c r="M37" s="275">
        <f>'Fiduciary Funds'!M32</f>
        <v>27000</v>
      </c>
      <c r="N37" s="276"/>
      <c r="O37" s="274">
        <f>'Fiduciary Funds'!O32</f>
        <v>418000</v>
      </c>
      <c r="P37" s="276"/>
      <c r="Q37" s="275">
        <f>'Fiduciary Funds'!Q32</f>
        <v>9812000</v>
      </c>
      <c r="R37" s="276"/>
      <c r="S37" s="274">
        <f>'Fiduciary Funds'!S32</f>
        <v>21559000</v>
      </c>
      <c r="T37" s="276"/>
      <c r="U37" s="275">
        <f>'Fiduciary Funds'!U32</f>
        <v>19132000</v>
      </c>
      <c r="V37" s="276"/>
      <c r="W37" s="277">
        <f>'Fiduciary Funds'!W32</f>
        <v>18329000</v>
      </c>
    </row>
    <row r="38" spans="1:23" x14ac:dyDescent="0.2">
      <c r="A38" s="278" t="s">
        <v>2</v>
      </c>
      <c r="B38" s="139">
        <f>SUM(B31:B37)</f>
        <v>12367</v>
      </c>
      <c r="C38" s="279">
        <f>SUM(C31:C37)</f>
        <v>16179000</v>
      </c>
      <c r="D38" s="155"/>
      <c r="E38" s="155">
        <f t="shared" ref="E38:J38" si="13">SUM(E31:E37)</f>
        <v>0</v>
      </c>
      <c r="F38" s="280">
        <f t="shared" si="13"/>
        <v>10119000</v>
      </c>
      <c r="G38" s="155">
        <f t="shared" si="13"/>
        <v>5552</v>
      </c>
      <c r="H38" s="280">
        <f t="shared" si="13"/>
        <v>10119000</v>
      </c>
      <c r="I38" s="155">
        <f t="shared" si="13"/>
        <v>14683</v>
      </c>
      <c r="J38" s="279">
        <f t="shared" si="13"/>
        <v>18947000</v>
      </c>
      <c r="K38" s="155"/>
      <c r="L38" s="155">
        <f t="shared" ref="L38:W38" si="14">SUM(L31:L37)</f>
        <v>10612</v>
      </c>
      <c r="M38" s="280">
        <f t="shared" si="14"/>
        <v>14233000</v>
      </c>
      <c r="N38" s="155">
        <f t="shared" si="14"/>
        <v>23430</v>
      </c>
      <c r="O38" s="279">
        <f t="shared" si="14"/>
        <v>100022000</v>
      </c>
      <c r="P38" s="155">
        <f t="shared" si="14"/>
        <v>350819</v>
      </c>
      <c r="Q38" s="280">
        <f t="shared" si="14"/>
        <v>403992000</v>
      </c>
      <c r="R38" s="155">
        <f t="shared" si="14"/>
        <v>945606</v>
      </c>
      <c r="S38" s="279">
        <f t="shared" si="14"/>
        <v>1023704000</v>
      </c>
      <c r="T38" s="155">
        <f t="shared" si="14"/>
        <v>1292789</v>
      </c>
      <c r="U38" s="280">
        <f t="shared" si="14"/>
        <v>1318369000</v>
      </c>
      <c r="V38" s="155">
        <f t="shared" si="14"/>
        <v>1077789</v>
      </c>
      <c r="W38" s="281">
        <f t="shared" si="14"/>
        <v>1230931000</v>
      </c>
    </row>
    <row r="39" spans="1:23" x14ac:dyDescent="0.2">
      <c r="A39" s="135"/>
      <c r="B39" s="139"/>
      <c r="C39" s="133"/>
      <c r="F39" s="133"/>
      <c r="H39" s="133"/>
      <c r="J39" s="133"/>
      <c r="M39" s="133"/>
      <c r="O39" s="133"/>
      <c r="Q39" s="133"/>
      <c r="S39" s="133"/>
      <c r="U39" s="133"/>
      <c r="W39" s="134"/>
    </row>
    <row r="40" spans="1:23" x14ac:dyDescent="0.2">
      <c r="A40" s="178" t="s">
        <v>7</v>
      </c>
      <c r="B40" s="139"/>
      <c r="C40" s="133"/>
      <c r="F40" s="133"/>
      <c r="H40" s="133"/>
      <c r="J40" s="133"/>
      <c r="M40" s="133"/>
      <c r="O40" s="133"/>
      <c r="Q40" s="133"/>
      <c r="S40" s="133"/>
      <c r="U40" s="133"/>
      <c r="W40" s="134"/>
    </row>
    <row r="41" spans="1:23" x14ac:dyDescent="0.2">
      <c r="A41" s="260" t="s">
        <v>144</v>
      </c>
      <c r="B41" s="139">
        <v>26040</v>
      </c>
      <c r="C41" s="261">
        <f>B41*1000</f>
        <v>26040000</v>
      </c>
      <c r="D41" s="137">
        <f>'Govt Funds'!D3</f>
        <v>3696</v>
      </c>
      <c r="E41" s="137">
        <f>D41*1000</f>
        <v>3696000</v>
      </c>
      <c r="F41" s="273">
        <f t="shared" ref="F41:F47" si="15">H41+E41</f>
        <v>19860000</v>
      </c>
      <c r="G41" s="179">
        <v>16164</v>
      </c>
      <c r="H41" s="273">
        <f>G41*1000</f>
        <v>16164000</v>
      </c>
      <c r="I41" s="179">
        <v>34891</v>
      </c>
      <c r="J41" s="261">
        <f>I41*1000</f>
        <v>34891000</v>
      </c>
      <c r="K41" s="137"/>
      <c r="L41" s="179">
        <v>26010</v>
      </c>
      <c r="M41" s="273">
        <f>L41*1000</f>
        <v>26010000</v>
      </c>
      <c r="N41" s="179">
        <v>43526</v>
      </c>
      <c r="O41" s="261">
        <f>N41*1000</f>
        <v>43526000</v>
      </c>
      <c r="P41" s="179">
        <v>312796</v>
      </c>
      <c r="Q41" s="273">
        <f>P41*1000</f>
        <v>312796000</v>
      </c>
      <c r="R41" s="179">
        <v>836936</v>
      </c>
      <c r="S41" s="261">
        <f>R41*1000</f>
        <v>836936000</v>
      </c>
      <c r="T41" s="179">
        <v>1121612</v>
      </c>
      <c r="U41" s="273">
        <f>T41*1000</f>
        <v>1121612000</v>
      </c>
      <c r="V41" s="179">
        <v>946829</v>
      </c>
      <c r="W41" s="263">
        <f>V41*1000</f>
        <v>946829000</v>
      </c>
    </row>
    <row r="42" spans="1:23" x14ac:dyDescent="0.2">
      <c r="A42" s="260" t="s">
        <v>145</v>
      </c>
      <c r="B42" s="139">
        <v>356</v>
      </c>
      <c r="C42" s="261">
        <f>B42*1000</f>
        <v>356000</v>
      </c>
      <c r="D42" s="137">
        <f>'Proprietary Funds'!D3</f>
        <v>54</v>
      </c>
      <c r="E42" s="137">
        <f t="shared" ref="E42:E47" si="16">D42*1000</f>
        <v>54000</v>
      </c>
      <c r="F42" s="273">
        <f t="shared" si="15"/>
        <v>286000</v>
      </c>
      <c r="G42" s="179">
        <v>232</v>
      </c>
      <c r="H42" s="273">
        <f t="shared" ref="H42" si="17">G42*1000</f>
        <v>232000</v>
      </c>
      <c r="I42" s="179">
        <v>4610</v>
      </c>
      <c r="J42" s="261">
        <f t="shared" ref="J42" si="18">I42*1000</f>
        <v>4610000</v>
      </c>
      <c r="K42" s="137"/>
      <c r="L42" s="179">
        <v>7706</v>
      </c>
      <c r="M42" s="273">
        <f t="shared" ref="M42:M43" si="19">L42*1000</f>
        <v>7706000</v>
      </c>
      <c r="N42" s="179">
        <v>7532</v>
      </c>
      <c r="O42" s="261">
        <f t="shared" ref="O42:O43" si="20">N42*1000</f>
        <v>7532000</v>
      </c>
      <c r="P42" s="179">
        <v>52124</v>
      </c>
      <c r="Q42" s="273">
        <f t="shared" ref="Q42:Q43" si="21">P42*1000</f>
        <v>52124000</v>
      </c>
      <c r="R42" s="179">
        <v>110866</v>
      </c>
      <c r="S42" s="261">
        <f t="shared" ref="S42:S43" si="22">R42*1000</f>
        <v>110866000</v>
      </c>
      <c r="T42" s="179">
        <v>119682</v>
      </c>
      <c r="U42" s="273">
        <f t="shared" ref="U42:U43" si="23">T42*1000</f>
        <v>119682000</v>
      </c>
      <c r="V42" s="179">
        <v>108510</v>
      </c>
      <c r="W42" s="263">
        <f t="shared" ref="W42:W43" si="24">V42*1000</f>
        <v>108510000</v>
      </c>
    </row>
    <row r="43" spans="1:23" ht="25.5" x14ac:dyDescent="0.2">
      <c r="A43" s="260" t="s">
        <v>140</v>
      </c>
      <c r="B43" s="139">
        <v>5058</v>
      </c>
      <c r="C43" s="261">
        <f>'Component Units'!C3</f>
        <v>5058000</v>
      </c>
      <c r="D43" s="137">
        <f>'Component Units'!D3</f>
        <v>1251</v>
      </c>
      <c r="E43" s="137">
        <f t="shared" si="16"/>
        <v>1251000</v>
      </c>
      <c r="F43" s="273">
        <f t="shared" si="15"/>
        <v>6713000</v>
      </c>
      <c r="H43" s="273">
        <f>'Component Units'!H3</f>
        <v>5462000</v>
      </c>
      <c r="J43" s="261">
        <f>'Component Units'!J3</f>
        <v>9030000</v>
      </c>
      <c r="K43" s="137"/>
      <c r="L43" s="179">
        <v>1981</v>
      </c>
      <c r="M43" s="273">
        <f t="shared" si="19"/>
        <v>1981000</v>
      </c>
      <c r="N43" s="179">
        <v>2523</v>
      </c>
      <c r="O43" s="261">
        <f t="shared" si="20"/>
        <v>2523000</v>
      </c>
      <c r="P43" s="179">
        <v>21700</v>
      </c>
      <c r="Q43" s="273">
        <f t="shared" si="21"/>
        <v>21700000</v>
      </c>
      <c r="R43" s="179">
        <v>55751</v>
      </c>
      <c r="S43" s="261">
        <f t="shared" si="22"/>
        <v>55751000</v>
      </c>
      <c r="T43" s="179">
        <v>51495</v>
      </c>
      <c r="U43" s="273">
        <f t="shared" si="23"/>
        <v>51495000</v>
      </c>
      <c r="V43" s="179">
        <v>22450</v>
      </c>
      <c r="W43" s="263">
        <f t="shared" si="24"/>
        <v>22450000</v>
      </c>
    </row>
    <row r="44" spans="1:23" x14ac:dyDescent="0.2">
      <c r="A44" s="260" t="s">
        <v>141</v>
      </c>
      <c r="B44" s="139"/>
      <c r="C44" s="261">
        <f>'Fiduciary Funds'!C75</f>
        <v>3743000</v>
      </c>
      <c r="D44" s="137">
        <f>'Fiduciary Funds'!D75</f>
        <v>-5079</v>
      </c>
      <c r="E44" s="137">
        <f t="shared" si="16"/>
        <v>-5079000</v>
      </c>
      <c r="F44" s="282">
        <f t="shared" si="15"/>
        <v>2602000</v>
      </c>
      <c r="H44" s="282">
        <f>'Fiduciary Funds'!H75</f>
        <v>7681000</v>
      </c>
      <c r="J44" s="261">
        <f>'Fiduciary Funds'!J75</f>
        <v>5246000</v>
      </c>
      <c r="K44" s="137"/>
      <c r="M44" s="273">
        <f>'Fiduciary Funds'!M75</f>
        <v>11895000</v>
      </c>
      <c r="O44" s="261">
        <f>'Fiduciary Funds'!O75</f>
        <v>6690000</v>
      </c>
      <c r="Q44" s="273">
        <f>'Fiduciary Funds'!Q75</f>
        <v>21940000</v>
      </c>
      <c r="S44" s="261">
        <f>'Fiduciary Funds'!S75</f>
        <v>31409000</v>
      </c>
      <c r="U44" s="273">
        <f>'Fiduciary Funds'!U75</f>
        <v>2643000</v>
      </c>
      <c r="W44" s="263">
        <f>'Fiduciary Funds'!W75</f>
        <v>0</v>
      </c>
    </row>
    <row r="45" spans="1:23" x14ac:dyDescent="0.2">
      <c r="A45" s="260" t="s">
        <v>142</v>
      </c>
      <c r="B45" s="139"/>
      <c r="C45" s="261">
        <f>'Fiduciary Funds'!C26</f>
        <v>15000</v>
      </c>
      <c r="D45" s="137">
        <f>'Fiduciary Funds'!D26</f>
        <v>15</v>
      </c>
      <c r="E45" s="137">
        <f>D45*1000</f>
        <v>15000</v>
      </c>
      <c r="F45" s="273">
        <f>H45+E45</f>
        <v>82000</v>
      </c>
      <c r="H45" s="273">
        <f>'Fiduciary Funds'!H26</f>
        <v>67000</v>
      </c>
      <c r="J45" s="261">
        <f>'Fiduciary Funds'!J26</f>
        <v>103000</v>
      </c>
      <c r="K45" s="137"/>
      <c r="M45" s="273">
        <f>'Fiduciary Funds'!M26</f>
        <v>209000</v>
      </c>
      <c r="O45" s="261">
        <f>'Fiduciary Funds'!O26</f>
        <v>110000</v>
      </c>
      <c r="Q45" s="273">
        <f>'Fiduciary Funds'!Q26</f>
        <v>564000</v>
      </c>
      <c r="S45" s="261">
        <f>'Fiduciary Funds'!S26</f>
        <v>2572000</v>
      </c>
      <c r="U45" s="273">
        <f>'Fiduciary Funds'!U26</f>
        <v>3805000</v>
      </c>
      <c r="W45" s="263">
        <f>'Fiduciary Funds'!W26</f>
        <v>1244000</v>
      </c>
    </row>
    <row r="46" spans="1:23" ht="25.5" x14ac:dyDescent="0.2">
      <c r="A46" s="260" t="s">
        <v>50</v>
      </c>
      <c r="B46" s="139"/>
      <c r="C46" s="261">
        <f>'Fiduciary Funds'!C19</f>
        <v>0</v>
      </c>
      <c r="D46" s="137">
        <f>'Fiduciary Funds'!D19</f>
        <v>0</v>
      </c>
      <c r="E46" s="137">
        <f t="shared" si="16"/>
        <v>0</v>
      </c>
      <c r="F46" s="273">
        <f t="shared" si="15"/>
        <v>0</v>
      </c>
      <c r="H46" s="273">
        <f>'Fiduciary Funds'!H19</f>
        <v>0</v>
      </c>
      <c r="J46" s="261">
        <f>'Fiduciary Funds'!J19</f>
        <v>0</v>
      </c>
      <c r="K46" s="137"/>
      <c r="M46" s="273">
        <f>'Fiduciary Funds'!M19</f>
        <v>0</v>
      </c>
      <c r="O46" s="261">
        <f>'Fiduciary Funds'!O19</f>
        <v>73263000</v>
      </c>
      <c r="Q46" s="273">
        <f>'Fiduciary Funds'!Q19</f>
        <v>22950000</v>
      </c>
      <c r="S46" s="261">
        <f>'Fiduciary Funds'!S19</f>
        <v>24524000</v>
      </c>
      <c r="U46" s="273">
        <f>'Fiduciary Funds'!U19</f>
        <v>0</v>
      </c>
      <c r="W46" s="263">
        <f>'Fiduciary Funds'!W19</f>
        <v>133569000</v>
      </c>
    </row>
    <row r="47" spans="1:23" x14ac:dyDescent="0.2">
      <c r="A47" s="260" t="s">
        <v>143</v>
      </c>
      <c r="B47" s="139"/>
      <c r="C47" s="274">
        <f>'Fiduciary Funds'!C33</f>
        <v>436000</v>
      </c>
      <c r="D47" s="144">
        <f>'Fiduciary Funds'!D33</f>
        <v>63</v>
      </c>
      <c r="E47" s="137">
        <f t="shared" si="16"/>
        <v>63000</v>
      </c>
      <c r="F47" s="283">
        <f t="shared" si="15"/>
        <v>336000</v>
      </c>
      <c r="G47" s="276"/>
      <c r="H47" s="283">
        <f>'Fiduciary Funds'!H33</f>
        <v>273000</v>
      </c>
      <c r="I47" s="276"/>
      <c r="J47" s="274">
        <f>'Fiduciary Funds'!J33</f>
        <v>88000</v>
      </c>
      <c r="K47" s="144"/>
      <c r="L47" s="276"/>
      <c r="M47" s="275">
        <f>'Fiduciary Funds'!M33</f>
        <v>91000</v>
      </c>
      <c r="N47" s="276"/>
      <c r="O47" s="274">
        <f>'Fiduciary Funds'!O33</f>
        <v>981000</v>
      </c>
      <c r="P47" s="276"/>
      <c r="Q47" s="275">
        <f>'Fiduciary Funds'!Q33</f>
        <v>10818000</v>
      </c>
      <c r="R47" s="276"/>
      <c r="S47" s="274">
        <f>'Fiduciary Funds'!S33</f>
        <v>22884000</v>
      </c>
      <c r="T47" s="276"/>
      <c r="U47" s="275">
        <f>'Fiduciary Funds'!U33</f>
        <v>19132000</v>
      </c>
      <c r="V47" s="276"/>
      <c r="W47" s="277">
        <f>'Fiduciary Funds'!W33</f>
        <v>18329000</v>
      </c>
    </row>
    <row r="48" spans="1:23" ht="13.5" thickBot="1" x14ac:dyDescent="0.25">
      <c r="A48" s="284" t="s">
        <v>3</v>
      </c>
      <c r="B48" s="265">
        <f>SUM(B41:B47)</f>
        <v>31454</v>
      </c>
      <c r="C48" s="285">
        <f>SUM(C41:C47)</f>
        <v>35648000</v>
      </c>
      <c r="D48" s="151"/>
      <c r="E48" s="151">
        <f t="shared" ref="E48:J48" si="25">SUM(E41:E47)</f>
        <v>0</v>
      </c>
      <c r="F48" s="286">
        <f t="shared" si="25"/>
        <v>29879000</v>
      </c>
      <c r="G48" s="151">
        <f t="shared" si="25"/>
        <v>16396</v>
      </c>
      <c r="H48" s="286">
        <f t="shared" si="25"/>
        <v>29879000</v>
      </c>
      <c r="I48" s="151">
        <f t="shared" si="25"/>
        <v>39501</v>
      </c>
      <c r="J48" s="285">
        <f t="shared" si="25"/>
        <v>53968000</v>
      </c>
      <c r="K48" s="151"/>
      <c r="L48" s="151">
        <f t="shared" ref="L48:W48" si="26">SUM(L41:L47)</f>
        <v>35697</v>
      </c>
      <c r="M48" s="286">
        <f t="shared" si="26"/>
        <v>47892000</v>
      </c>
      <c r="N48" s="151">
        <f t="shared" si="26"/>
        <v>53581</v>
      </c>
      <c r="O48" s="285">
        <f t="shared" si="26"/>
        <v>134625000</v>
      </c>
      <c r="P48" s="151">
        <f t="shared" si="26"/>
        <v>386620</v>
      </c>
      <c r="Q48" s="286">
        <f t="shared" si="26"/>
        <v>442892000</v>
      </c>
      <c r="R48" s="151">
        <f t="shared" si="26"/>
        <v>1003553</v>
      </c>
      <c r="S48" s="285">
        <f t="shared" si="26"/>
        <v>1084942000</v>
      </c>
      <c r="T48" s="151">
        <f t="shared" si="26"/>
        <v>1292789</v>
      </c>
      <c r="U48" s="286">
        <f t="shared" si="26"/>
        <v>1318369000</v>
      </c>
      <c r="V48" s="151">
        <f t="shared" si="26"/>
        <v>1077789</v>
      </c>
      <c r="W48" s="287">
        <f t="shared" si="26"/>
        <v>1230931000</v>
      </c>
    </row>
    <row r="51" spans="1:23" ht="190.5" customHeight="1" x14ac:dyDescent="0.2">
      <c r="A51" s="289" t="s">
        <v>146</v>
      </c>
      <c r="B51" s="289"/>
      <c r="C51" s="289"/>
      <c r="D51" s="289"/>
      <c r="E51" s="289"/>
      <c r="F51" s="289"/>
      <c r="G51" s="289"/>
      <c r="H51" s="289"/>
      <c r="I51" s="289"/>
      <c r="J51" s="289"/>
      <c r="K51" s="289"/>
      <c r="L51" s="289"/>
      <c r="M51" s="289"/>
      <c r="N51" s="289"/>
      <c r="O51" s="289"/>
      <c r="P51" s="289"/>
      <c r="Q51" s="289"/>
      <c r="R51" s="289"/>
      <c r="S51" s="289"/>
      <c r="T51" s="289"/>
      <c r="U51" s="289"/>
      <c r="V51" s="289"/>
      <c r="W51" s="289"/>
    </row>
    <row r="56" spans="1:23" ht="193.5" customHeight="1" x14ac:dyDescent="0.2">
      <c r="A56" s="289" t="s">
        <v>147</v>
      </c>
      <c r="B56" s="289"/>
      <c r="C56" s="289"/>
      <c r="D56" s="289"/>
      <c r="E56" s="289"/>
      <c r="F56" s="289"/>
      <c r="G56" s="289"/>
      <c r="H56" s="289"/>
      <c r="I56" s="289"/>
      <c r="J56" s="289"/>
      <c r="K56" s="289"/>
      <c r="L56" s="289"/>
      <c r="M56" s="289"/>
      <c r="N56" s="289"/>
      <c r="O56" s="289"/>
      <c r="P56" s="289"/>
      <c r="Q56" s="289"/>
      <c r="R56" s="289"/>
      <c r="S56" s="289"/>
      <c r="T56" s="289"/>
      <c r="U56" s="289"/>
      <c r="V56" s="289"/>
      <c r="W56" s="289"/>
    </row>
  </sheetData>
  <mergeCells count="3">
    <mergeCell ref="A1:W1"/>
    <mergeCell ref="A51:W51"/>
    <mergeCell ref="A56:W56"/>
  </mergeCells>
  <pageMargins left="0.7" right="0.7" top="0.75" bottom="0.75" header="0.3" footer="0.3"/>
  <pageSetup scale="66" fitToHeight="0" orientation="landscape" r:id="rId1"/>
  <headerFooter>
    <oddHeader>&amp;C&amp;"Arial,Bold"&amp;14Securities Lending
&amp;US.C. Government Wide Statement of Net Position</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161"/>
  <sheetViews>
    <sheetView workbookViewId="0">
      <selection activeCell="B1" sqref="B1:W1"/>
    </sheetView>
  </sheetViews>
  <sheetFormatPr defaultRowHeight="12.75" x14ac:dyDescent="0.2"/>
  <cols>
    <col min="1" max="1" width="61" bestFit="1" customWidth="1"/>
    <col min="2" max="2" width="6.5703125" bestFit="1" customWidth="1"/>
    <col min="3" max="3" width="11.28515625" bestFit="1" customWidth="1"/>
    <col min="4" max="4" width="11.140625" style="74" bestFit="1" customWidth="1"/>
    <col min="5" max="5" width="13.28515625" bestFit="1" customWidth="1"/>
    <col min="6" max="6" width="12.85546875" customWidth="1"/>
    <col min="7" max="7" width="13.28515625" bestFit="1" customWidth="1"/>
    <col min="8" max="8" width="11.28515625" bestFit="1" customWidth="1"/>
    <col min="9" max="9" width="13.28515625" bestFit="1" customWidth="1"/>
    <col min="10" max="10" width="11.28515625" bestFit="1" customWidth="1"/>
    <col min="11" max="11" width="1.28515625" style="74" customWidth="1"/>
    <col min="12" max="12" width="13.28515625" bestFit="1" customWidth="1"/>
    <col min="13" max="13" width="11.28515625" bestFit="1" customWidth="1"/>
    <col min="14" max="14" width="13.28515625" bestFit="1" customWidth="1"/>
    <col min="15" max="15" width="11.28515625" bestFit="1" customWidth="1"/>
    <col min="16" max="16" width="13.28515625" bestFit="1" customWidth="1"/>
    <col min="17" max="17" width="11.28515625" bestFit="1" customWidth="1"/>
    <col min="18" max="18" width="13.28515625" bestFit="1" customWidth="1"/>
    <col min="19" max="19" width="12.140625" bestFit="1" customWidth="1"/>
    <col min="20" max="20" width="9.140625" bestFit="1" customWidth="1"/>
    <col min="21" max="21" width="12.140625" bestFit="1" customWidth="1"/>
    <col min="22" max="22" width="9.140625" bestFit="1" customWidth="1"/>
    <col min="23" max="23" width="11.28515625" bestFit="1" customWidth="1"/>
  </cols>
  <sheetData>
    <row r="1" spans="1:23" ht="27" customHeight="1" x14ac:dyDescent="0.2">
      <c r="A1" s="191" t="s">
        <v>97</v>
      </c>
      <c r="B1" s="236" t="s">
        <v>156</v>
      </c>
      <c r="C1" s="314">
        <v>2015</v>
      </c>
      <c r="D1" s="3" t="s">
        <v>157</v>
      </c>
      <c r="E1" s="236" t="s">
        <v>158</v>
      </c>
      <c r="F1" s="3" t="s">
        <v>1</v>
      </c>
      <c r="G1" s="236" t="s">
        <v>148</v>
      </c>
      <c r="H1" s="3">
        <v>2014</v>
      </c>
      <c r="I1" s="236" t="s">
        <v>149</v>
      </c>
      <c r="J1" s="314">
        <v>2013</v>
      </c>
      <c r="K1" s="3"/>
      <c r="L1" s="236" t="s">
        <v>150</v>
      </c>
      <c r="M1" s="3">
        <v>2012</v>
      </c>
      <c r="N1" s="236" t="s">
        <v>151</v>
      </c>
      <c r="O1" s="314">
        <v>2011</v>
      </c>
      <c r="P1" s="236" t="s">
        <v>152</v>
      </c>
      <c r="Q1" s="3">
        <v>2010</v>
      </c>
      <c r="R1" s="236" t="s">
        <v>153</v>
      </c>
      <c r="S1" s="314">
        <v>2009</v>
      </c>
      <c r="T1" s="236" t="s">
        <v>154</v>
      </c>
      <c r="U1" s="3">
        <v>2008</v>
      </c>
      <c r="V1" s="236" t="s">
        <v>155</v>
      </c>
      <c r="W1" s="315">
        <v>2007</v>
      </c>
    </row>
    <row r="2" spans="1:23" x14ac:dyDescent="0.2">
      <c r="A2" s="4" t="s">
        <v>2</v>
      </c>
      <c r="B2" s="5"/>
      <c r="C2" s="6">
        <f>SUM(C59,C63,C67,C71,C75,C79,C83,C87,C91,C95,C103,C99)</f>
        <v>1549000</v>
      </c>
      <c r="D2" s="7">
        <f>SUM(D59,D63,D67,D71,D75,D79,D83,D87,D91,D95,D99,D103,D107,D111,D115,D119,D123,D127,D131,D135,D139,D143,D147,D151,D155,D159)</f>
        <v>0</v>
      </c>
      <c r="E2" s="5">
        <f>D2*1000</f>
        <v>0</v>
      </c>
      <c r="F2" s="6">
        <f>SUM(F59,F63,F67,F71,F75,F79,F83,F87,F91,F95,F103,F99)</f>
        <v>1438000</v>
      </c>
      <c r="G2" s="5"/>
      <c r="H2" s="6">
        <f>SUM(H59,H63,H67,H71,H75,H79,H83,H87,H91,H95,H103,H99)</f>
        <v>1438000</v>
      </c>
      <c r="I2" s="99"/>
      <c r="J2" s="6">
        <f>SUM(J59,J63,J67,J71,J75,J79,J83,J87,J91,J95,J103,J99)</f>
        <v>1542000</v>
      </c>
      <c r="K2" s="55"/>
      <c r="L2" s="5"/>
      <c r="M2" s="6">
        <f>SUM(M36,M40,M52,M48,M44,M20,M32,M28,M24,M12)</f>
        <v>2064000</v>
      </c>
      <c r="N2" s="5"/>
      <c r="O2" s="6">
        <f>SUM(O36,O40,O52,O48,O44,O20,O32,O28,O24,O12)</f>
        <v>2512000</v>
      </c>
      <c r="P2" s="5"/>
      <c r="Q2" s="6">
        <f>SUM(Q36,Q40,Q52,Q48,Q44,Q20,Q32,Q28,Q24,Q12)</f>
        <v>39134000</v>
      </c>
      <c r="R2" s="5"/>
      <c r="S2" s="6">
        <f>SUM(S36,S40,S52,S48,S44,S20,S32,S28,S24,S12)</f>
        <v>84680000</v>
      </c>
      <c r="T2" s="5"/>
      <c r="U2" s="6">
        <f>SUM(U36,U40,U52,U48,U44,U20,U32,U28,U24,U12)</f>
        <v>86009000</v>
      </c>
      <c r="V2" s="5"/>
      <c r="W2" s="11">
        <f>SUM(W36,W40,W52,W48,W44,W20,W32,W28,W24,W12)</f>
        <v>70530000</v>
      </c>
    </row>
    <row r="3" spans="1:23" x14ac:dyDescent="0.2">
      <c r="A3" s="4" t="s">
        <v>3</v>
      </c>
      <c r="B3" s="5"/>
      <c r="C3" s="12">
        <f>SUM(C60,C64,C68,C72,C76,C80,C84,C88,C92,C96,C104,C100)</f>
        <v>3162000</v>
      </c>
      <c r="D3" s="7">
        <f>SUM(D60,D64,D68,D72,D76,D80,D84,D88,D92,D96,D100,D104,D108,D112,D116,D120,D124,D128,D132,D136,D140,D144,D148,D152,D156,D160)</f>
        <v>874</v>
      </c>
      <c r="E3" s="5">
        <f>D3*1000</f>
        <v>874000</v>
      </c>
      <c r="F3" s="12">
        <f>SUM(F60,F64,F68,F72,F76,F80,F84,F88,F92,F96,F104,F100)</f>
        <v>5103000</v>
      </c>
      <c r="G3" s="5"/>
      <c r="H3" s="12">
        <f>SUM(H60,H64,H68,H72,H76,H80,H84,H88,H92,H96,H104,H100)</f>
        <v>4229000</v>
      </c>
      <c r="I3" s="99"/>
      <c r="J3" s="12">
        <f>SUM(J60,J64,J68,J72,J76,J80,J84,J88,J92,J96,J104,J100)</f>
        <v>5149000</v>
      </c>
      <c r="K3" s="55"/>
      <c r="L3" s="5"/>
      <c r="M3" s="12">
        <f>SUM(M37,M41,M53,M49,M45,M21,M33,M29,M25,M13)</f>
        <v>6950000</v>
      </c>
      <c r="N3" s="5"/>
      <c r="O3" s="12">
        <f>SUM(O37,O41,O53,O49,O45,O21,O33,O29,O25,O13)</f>
        <v>5891000</v>
      </c>
      <c r="P3" s="5"/>
      <c r="Q3" s="12">
        <f>SUM(Q37,Q41,Q53,Q49,Q45,Q21,Q33,Q29,Q25,Q13)</f>
        <v>43149000</v>
      </c>
      <c r="R3" s="5"/>
      <c r="S3" s="12">
        <f>SUM(S37,S41,S53,S49,S45,S21,S33,S29,S25,S13)</f>
        <v>89885000</v>
      </c>
      <c r="T3" s="5"/>
      <c r="U3" s="12">
        <f>SUM(U37,U41,U53,U49,U45,U21,U33,U29,U25,U13)</f>
        <v>86009000</v>
      </c>
      <c r="V3" s="5"/>
      <c r="W3" s="15">
        <f>SUM(W37,W41,W53,W49,W45,W21,W33,W29,W25,W13)</f>
        <v>70530000</v>
      </c>
    </row>
    <row r="4" spans="1:23" ht="13.5" thickBot="1" x14ac:dyDescent="0.25">
      <c r="A4" s="4" t="s">
        <v>4</v>
      </c>
      <c r="B4" s="49"/>
      <c r="C4" s="221">
        <f>C2-C3</f>
        <v>-1613000</v>
      </c>
      <c r="D4" s="222"/>
      <c r="E4" s="49"/>
      <c r="F4" s="221">
        <f>F2-F3</f>
        <v>-3665000</v>
      </c>
      <c r="G4" s="49"/>
      <c r="H4" s="221">
        <f>H2-H3</f>
        <v>-2791000</v>
      </c>
      <c r="I4" s="67"/>
      <c r="J4" s="221">
        <f>J2-J3</f>
        <v>-3607000</v>
      </c>
      <c r="K4" s="51"/>
      <c r="L4" s="49"/>
      <c r="M4" s="221">
        <f>M2-M3</f>
        <v>-4886000</v>
      </c>
      <c r="N4" s="49"/>
      <c r="O4" s="221">
        <f>O2-O3</f>
        <v>-3379000</v>
      </c>
      <c r="P4" s="49"/>
      <c r="Q4" s="221">
        <f>Q2-Q3</f>
        <v>-4015000</v>
      </c>
      <c r="R4" s="49"/>
      <c r="S4" s="221">
        <f>S2-S3</f>
        <v>-5205000</v>
      </c>
      <c r="T4" s="49"/>
      <c r="U4" s="221">
        <f>U2-U3</f>
        <v>0</v>
      </c>
      <c r="V4" s="49"/>
      <c r="W4" s="223">
        <f>W2-W3</f>
        <v>0</v>
      </c>
    </row>
    <row r="5" spans="1:23" x14ac:dyDescent="0.2">
      <c r="A5" s="224"/>
      <c r="B5" s="38"/>
      <c r="C5" s="293" t="s">
        <v>98</v>
      </c>
      <c r="D5" s="294"/>
      <c r="E5" s="294"/>
      <c r="F5" s="294"/>
      <c r="G5" s="294"/>
      <c r="H5" s="294"/>
      <c r="I5" s="294"/>
      <c r="J5" s="294"/>
      <c r="K5" s="55"/>
      <c r="L5" s="38"/>
      <c r="M5" s="295" t="s">
        <v>99</v>
      </c>
      <c r="N5" s="296"/>
      <c r="O5" s="296"/>
      <c r="P5" s="296"/>
      <c r="Q5" s="296"/>
      <c r="R5" s="296"/>
      <c r="S5" s="296"/>
      <c r="T5" s="296"/>
      <c r="U5" s="296"/>
      <c r="V5" s="296"/>
      <c r="W5" s="296"/>
    </row>
    <row r="6" spans="1:23" x14ac:dyDescent="0.2">
      <c r="A6" s="224"/>
      <c r="B6" s="38"/>
      <c r="C6" s="192"/>
      <c r="D6" s="225"/>
      <c r="E6" s="225"/>
      <c r="F6" s="225"/>
      <c r="G6" s="225"/>
      <c r="H6" s="225"/>
      <c r="I6" s="225"/>
      <c r="J6" s="225"/>
      <c r="K6" s="55"/>
      <c r="L6" s="38"/>
      <c r="M6" s="10"/>
      <c r="N6" s="226"/>
      <c r="O6" s="226"/>
      <c r="P6" s="226"/>
      <c r="Q6" s="226"/>
      <c r="R6" s="226"/>
      <c r="S6" s="226"/>
      <c r="T6" s="226"/>
      <c r="U6" s="226"/>
      <c r="V6" s="226"/>
      <c r="W6" s="226"/>
    </row>
    <row r="7" spans="1:23" ht="90" customHeight="1" x14ac:dyDescent="0.2">
      <c r="A7" s="297" t="s">
        <v>100</v>
      </c>
      <c r="B7" s="288"/>
      <c r="C7" s="288"/>
      <c r="D7" s="288"/>
      <c r="E7" s="288"/>
      <c r="F7" s="288"/>
      <c r="G7" s="288"/>
      <c r="H7" s="288"/>
      <c r="I7" s="288"/>
      <c r="J7" s="288"/>
      <c r="K7" s="298"/>
      <c r="L7" s="298"/>
      <c r="M7" s="298"/>
      <c r="N7" s="298"/>
      <c r="O7" s="298"/>
      <c r="P7" s="298"/>
      <c r="Q7" s="298"/>
      <c r="R7" s="298"/>
      <c r="S7" s="298"/>
      <c r="T7" s="298"/>
      <c r="U7" s="298"/>
      <c r="V7" s="298"/>
      <c r="W7" s="298"/>
    </row>
    <row r="8" spans="1:23" ht="13.5" thickBot="1" x14ac:dyDescent="0.25"/>
    <row r="9" spans="1:23" ht="24.75" customHeight="1" x14ac:dyDescent="0.2">
      <c r="A9" s="228" t="s">
        <v>101</v>
      </c>
      <c r="B9" s="236" t="s">
        <v>156</v>
      </c>
      <c r="C9" s="314">
        <v>2015</v>
      </c>
      <c r="D9" s="3" t="s">
        <v>157</v>
      </c>
      <c r="E9" s="236" t="s">
        <v>158</v>
      </c>
      <c r="F9" s="3" t="s">
        <v>1</v>
      </c>
      <c r="G9" s="236" t="s">
        <v>148</v>
      </c>
      <c r="H9" s="3">
        <v>2014</v>
      </c>
      <c r="I9" s="236" t="s">
        <v>149</v>
      </c>
      <c r="J9" s="314">
        <v>2013</v>
      </c>
      <c r="K9" s="3"/>
      <c r="L9" s="236" t="s">
        <v>150</v>
      </c>
      <c r="M9" s="3">
        <v>2012</v>
      </c>
      <c r="N9" s="236" t="s">
        <v>151</v>
      </c>
      <c r="O9" s="314">
        <v>2011</v>
      </c>
      <c r="P9" s="236" t="s">
        <v>152</v>
      </c>
      <c r="Q9" s="3">
        <v>2010</v>
      </c>
      <c r="R9" s="236" t="s">
        <v>153</v>
      </c>
      <c r="S9" s="314">
        <v>2009</v>
      </c>
      <c r="T9" s="236" t="s">
        <v>154</v>
      </c>
      <c r="U9" s="3">
        <v>2008</v>
      </c>
      <c r="V9" s="236" t="s">
        <v>155</v>
      </c>
      <c r="W9" s="315">
        <v>2007</v>
      </c>
    </row>
    <row r="10" spans="1:23" x14ac:dyDescent="0.2">
      <c r="A10" s="64"/>
      <c r="B10" s="38"/>
      <c r="C10" s="110"/>
      <c r="D10" s="110"/>
      <c r="E10" s="229"/>
      <c r="F10" s="230"/>
      <c r="G10" s="229"/>
      <c r="H10" s="110"/>
      <c r="I10" s="229"/>
      <c r="J10" s="110"/>
      <c r="K10" s="110"/>
      <c r="L10" s="229"/>
      <c r="M10" s="110"/>
      <c r="N10" s="229"/>
      <c r="O10" s="110"/>
      <c r="P10" s="229"/>
      <c r="Q10" s="110"/>
      <c r="R10" s="229"/>
      <c r="S10" s="110"/>
      <c r="T10" s="231"/>
      <c r="U10" s="110"/>
      <c r="V10" s="232"/>
      <c r="W10" s="233"/>
    </row>
    <row r="11" spans="1:23" ht="12" customHeight="1" x14ac:dyDescent="0.2">
      <c r="A11" s="299" t="s">
        <v>75</v>
      </c>
      <c r="B11" s="298"/>
      <c r="C11" s="298"/>
      <c r="D11" s="298"/>
      <c r="E11" s="298"/>
      <c r="F11" s="298"/>
      <c r="G11" s="298"/>
      <c r="H11" s="298"/>
      <c r="I11" s="298"/>
      <c r="J11" s="298"/>
      <c r="K11" s="298"/>
      <c r="L11" s="298"/>
      <c r="M11" s="298"/>
      <c r="N11" s="298"/>
      <c r="O11" s="298"/>
      <c r="P11" s="298"/>
      <c r="Q11" s="298"/>
      <c r="R11" s="298"/>
      <c r="S11" s="298"/>
      <c r="T11" s="298"/>
      <c r="U11" s="298"/>
      <c r="V11" s="298"/>
      <c r="W11" s="300"/>
    </row>
    <row r="12" spans="1:23" x14ac:dyDescent="0.2">
      <c r="A12" s="35" t="s">
        <v>6</v>
      </c>
      <c r="B12" s="5"/>
      <c r="C12" s="36"/>
      <c r="D12" s="37"/>
      <c r="E12" s="38">
        <f>G12+D12</f>
        <v>0</v>
      </c>
      <c r="F12" s="39"/>
      <c r="G12" s="99"/>
      <c r="H12" s="39"/>
      <c r="I12" s="99"/>
      <c r="J12" s="36"/>
      <c r="K12" s="37"/>
      <c r="L12" s="99">
        <v>2064</v>
      </c>
      <c r="M12" s="39">
        <f>L12*1000</f>
        <v>2064000</v>
      </c>
      <c r="N12" s="99">
        <v>2512</v>
      </c>
      <c r="O12" s="36">
        <f>N12*1000</f>
        <v>2512000</v>
      </c>
      <c r="P12" s="99">
        <v>39134</v>
      </c>
      <c r="Q12" s="39">
        <f>P12*1000</f>
        <v>39134000</v>
      </c>
      <c r="R12" s="99">
        <v>84680</v>
      </c>
      <c r="S12" s="36">
        <f>R12*1000</f>
        <v>84680000</v>
      </c>
      <c r="T12" s="99">
        <v>86009</v>
      </c>
      <c r="U12" s="39">
        <f>T12*1000</f>
        <v>86009000</v>
      </c>
      <c r="V12" s="99">
        <v>70530</v>
      </c>
      <c r="W12" s="41">
        <f>V12*1000</f>
        <v>70530000</v>
      </c>
    </row>
    <row r="13" spans="1:23" x14ac:dyDescent="0.2">
      <c r="A13" s="35" t="s">
        <v>7</v>
      </c>
      <c r="B13" s="5"/>
      <c r="C13" s="43"/>
      <c r="D13" s="44"/>
      <c r="E13" s="38">
        <f>G13+D13</f>
        <v>0</v>
      </c>
      <c r="F13" s="45"/>
      <c r="G13" s="99"/>
      <c r="H13" s="45"/>
      <c r="I13" s="99"/>
      <c r="J13" s="43"/>
      <c r="K13" s="44"/>
      <c r="L13" s="99">
        <v>6950</v>
      </c>
      <c r="M13" s="45">
        <f>L13*1000</f>
        <v>6950000</v>
      </c>
      <c r="N13" s="99">
        <v>5891</v>
      </c>
      <c r="O13" s="43">
        <f>N13*1000</f>
        <v>5891000</v>
      </c>
      <c r="P13" s="99">
        <v>43149</v>
      </c>
      <c r="Q13" s="45">
        <f>P13*1000</f>
        <v>43149000</v>
      </c>
      <c r="R13" s="99">
        <v>89885</v>
      </c>
      <c r="S13" s="43">
        <f>R13*1000</f>
        <v>89885000</v>
      </c>
      <c r="T13" s="99">
        <v>86009</v>
      </c>
      <c r="U13" s="45">
        <f>T13*1000</f>
        <v>86009000</v>
      </c>
      <c r="V13" s="99">
        <v>70530</v>
      </c>
      <c r="W13" s="47">
        <f>V13*1000</f>
        <v>70530000</v>
      </c>
    </row>
    <row r="14" spans="1:23" ht="13.5" thickBot="1" x14ac:dyDescent="0.25">
      <c r="A14" s="48" t="s">
        <v>8</v>
      </c>
      <c r="B14" s="49">
        <f>B12-B13</f>
        <v>0</v>
      </c>
      <c r="C14" s="50"/>
      <c r="D14" s="51"/>
      <c r="E14" s="49"/>
      <c r="F14" s="53"/>
      <c r="G14" s="49"/>
      <c r="H14" s="53"/>
      <c r="I14" s="99"/>
      <c r="J14" s="50"/>
      <c r="K14" s="51"/>
      <c r="L14" s="49">
        <f>L12-L13</f>
        <v>-4886</v>
      </c>
      <c r="M14" s="53">
        <f>L14*1000</f>
        <v>-4886000</v>
      </c>
      <c r="N14" s="49">
        <f>N12-N13</f>
        <v>-3379</v>
      </c>
      <c r="O14" s="50">
        <f>N14*1000</f>
        <v>-3379000</v>
      </c>
      <c r="P14" s="49">
        <f>P12-P13</f>
        <v>-4015</v>
      </c>
      <c r="Q14" s="53">
        <f>P14*1000</f>
        <v>-4015000</v>
      </c>
      <c r="R14" s="49">
        <f>R12-R13</f>
        <v>-5205</v>
      </c>
      <c r="S14" s="50">
        <f>R14*1000</f>
        <v>-5205000</v>
      </c>
      <c r="T14" s="49">
        <f>T12-T13</f>
        <v>0</v>
      </c>
      <c r="U14" s="53">
        <f>T14*1000</f>
        <v>0</v>
      </c>
      <c r="V14" s="49">
        <f>V12-V13</f>
        <v>0</v>
      </c>
      <c r="W14" s="54">
        <f>V14*1000</f>
        <v>0</v>
      </c>
    </row>
    <row r="15" spans="1:23" x14ac:dyDescent="0.2">
      <c r="A15" s="92" t="s">
        <v>102</v>
      </c>
      <c r="B15" s="5"/>
      <c r="C15" s="39"/>
      <c r="D15" s="37"/>
      <c r="E15" s="65"/>
      <c r="F15" s="62"/>
      <c r="G15" s="65"/>
      <c r="H15" s="62"/>
      <c r="I15" s="65"/>
      <c r="J15" s="62"/>
      <c r="K15" s="58"/>
      <c r="L15" s="65"/>
      <c r="M15" s="62"/>
      <c r="N15" s="65"/>
      <c r="O15" s="62"/>
      <c r="P15" s="65"/>
      <c r="Q15" s="62"/>
      <c r="R15" s="65"/>
      <c r="S15" s="62"/>
      <c r="T15" s="65"/>
      <c r="U15" s="62"/>
      <c r="V15" s="62"/>
      <c r="W15" s="59"/>
    </row>
    <row r="16" spans="1:23" x14ac:dyDescent="0.2">
      <c r="A16" s="35" t="s">
        <v>6</v>
      </c>
      <c r="B16" s="5">
        <v>0</v>
      </c>
      <c r="C16" s="36">
        <f t="shared" ref="C16:C18" si="0">B16*1000</f>
        <v>0</v>
      </c>
      <c r="D16" s="37"/>
      <c r="E16" s="65">
        <v>0</v>
      </c>
      <c r="F16" s="39">
        <f t="shared" ref="F16:F18" si="1">E16*1000</f>
        <v>0</v>
      </c>
      <c r="G16" s="65">
        <v>0</v>
      </c>
      <c r="H16" s="39">
        <f t="shared" ref="H16:H18" si="2">G16*1000</f>
        <v>0</v>
      </c>
      <c r="I16" s="65">
        <v>2</v>
      </c>
      <c r="J16" s="36">
        <f t="shared" ref="J16:J18" si="3">I16*1000</f>
        <v>2000</v>
      </c>
      <c r="K16" s="37"/>
      <c r="L16" s="65">
        <v>2</v>
      </c>
      <c r="M16" s="39">
        <f>L16*1000</f>
        <v>2000</v>
      </c>
      <c r="N16" s="65"/>
      <c r="O16" s="36">
        <f>N16*1000</f>
        <v>0</v>
      </c>
      <c r="P16" s="65"/>
      <c r="Q16" s="39">
        <f>P16*1000</f>
        <v>0</v>
      </c>
      <c r="R16" s="65"/>
      <c r="S16" s="36">
        <f>R16*1000</f>
        <v>0</v>
      </c>
      <c r="T16" s="65"/>
      <c r="U16" s="39">
        <f>T16*1000</f>
        <v>0</v>
      </c>
      <c r="V16" s="62"/>
      <c r="W16" s="41">
        <f>V16*1000</f>
        <v>0</v>
      </c>
    </row>
    <row r="17" spans="1:23" x14ac:dyDescent="0.2">
      <c r="A17" s="35" t="s">
        <v>7</v>
      </c>
      <c r="B17" s="5">
        <v>0</v>
      </c>
      <c r="C17" s="43">
        <f t="shared" si="0"/>
        <v>0</v>
      </c>
      <c r="D17" s="44"/>
      <c r="E17" s="65">
        <v>0</v>
      </c>
      <c r="F17" s="45">
        <f t="shared" si="1"/>
        <v>0</v>
      </c>
      <c r="G17" s="65">
        <v>0</v>
      </c>
      <c r="H17" s="45">
        <f t="shared" si="2"/>
        <v>0</v>
      </c>
      <c r="I17" s="65">
        <v>6</v>
      </c>
      <c r="J17" s="43">
        <f t="shared" si="3"/>
        <v>6000</v>
      </c>
      <c r="K17" s="44"/>
      <c r="L17" s="65">
        <v>6</v>
      </c>
      <c r="M17" s="45">
        <f>L17*1000</f>
        <v>6000</v>
      </c>
      <c r="N17" s="65"/>
      <c r="O17" s="43">
        <f>N17*1000</f>
        <v>0</v>
      </c>
      <c r="P17" s="65"/>
      <c r="Q17" s="45">
        <f>P17*1000</f>
        <v>0</v>
      </c>
      <c r="R17" s="65"/>
      <c r="S17" s="43">
        <f>R17*1000</f>
        <v>0</v>
      </c>
      <c r="T17" s="65"/>
      <c r="U17" s="45">
        <f>T17*1000</f>
        <v>0</v>
      </c>
      <c r="V17" s="62"/>
      <c r="W17" s="47">
        <f>V17*1000</f>
        <v>0</v>
      </c>
    </row>
    <row r="18" spans="1:23" ht="13.5" thickBot="1" x14ac:dyDescent="0.25">
      <c r="A18" s="48" t="s">
        <v>8</v>
      </c>
      <c r="B18" s="49">
        <f>B16-B17</f>
        <v>0</v>
      </c>
      <c r="C18" s="50">
        <f t="shared" si="0"/>
        <v>0</v>
      </c>
      <c r="D18" s="51"/>
      <c r="E18" s="218"/>
      <c r="F18" s="53">
        <f t="shared" si="1"/>
        <v>0</v>
      </c>
      <c r="G18" s="218"/>
      <c r="H18" s="53">
        <f t="shared" si="2"/>
        <v>0</v>
      </c>
      <c r="I18" s="67">
        <f t="shared" ref="I18" si="4">I16-I17</f>
        <v>-4</v>
      </c>
      <c r="J18" s="50">
        <f t="shared" si="3"/>
        <v>-4000</v>
      </c>
      <c r="K18" s="51"/>
      <c r="L18" s="67">
        <f t="shared" ref="L18" si="5">L16-L17</f>
        <v>-4</v>
      </c>
      <c r="M18" s="53">
        <f>L18*1000</f>
        <v>-4000</v>
      </c>
      <c r="N18" s="67">
        <f t="shared" ref="N18" si="6">N16-N17</f>
        <v>0</v>
      </c>
      <c r="O18" s="50">
        <f>N18*1000</f>
        <v>0</v>
      </c>
      <c r="P18" s="67">
        <f t="shared" ref="P18" si="7">P16-P17</f>
        <v>0</v>
      </c>
      <c r="Q18" s="53">
        <f>P18*1000</f>
        <v>0</v>
      </c>
      <c r="R18" s="67">
        <f t="shared" ref="R18" si="8">R16-R17</f>
        <v>0</v>
      </c>
      <c r="S18" s="50">
        <f>R18*1000</f>
        <v>0</v>
      </c>
      <c r="T18" s="67">
        <f t="shared" ref="T18" si="9">T16-T17</f>
        <v>0</v>
      </c>
      <c r="U18" s="53">
        <f>T18*1000</f>
        <v>0</v>
      </c>
      <c r="V18" s="67">
        <f t="shared" ref="V18" si="10">V16-V17</f>
        <v>0</v>
      </c>
      <c r="W18" s="54">
        <f>V18*1000</f>
        <v>0</v>
      </c>
    </row>
    <row r="19" spans="1:23" x14ac:dyDescent="0.2">
      <c r="A19" s="90" t="s">
        <v>103</v>
      </c>
      <c r="B19" s="5"/>
      <c r="C19" s="203"/>
      <c r="D19" s="55"/>
      <c r="E19" s="204"/>
      <c r="F19" s="203"/>
      <c r="G19" s="204"/>
      <c r="H19" s="203"/>
      <c r="I19" s="204"/>
      <c r="J19" s="203"/>
      <c r="K19" s="55"/>
      <c r="L19" s="204"/>
      <c r="M19" s="203"/>
      <c r="N19" s="204"/>
      <c r="O19" s="203"/>
      <c r="P19" s="204"/>
      <c r="Q19" s="203"/>
      <c r="R19" s="204"/>
      <c r="S19" s="203"/>
      <c r="T19" s="204"/>
      <c r="U19" s="203"/>
      <c r="V19" s="204"/>
      <c r="W19" s="205"/>
    </row>
    <row r="20" spans="1:23" x14ac:dyDescent="0.2">
      <c r="A20" s="35" t="s">
        <v>6</v>
      </c>
      <c r="B20" s="5"/>
      <c r="C20" s="36"/>
      <c r="D20" s="37"/>
      <c r="E20" s="38">
        <f>G20+D20</f>
        <v>0</v>
      </c>
      <c r="F20" s="39"/>
      <c r="G20" s="99"/>
      <c r="H20" s="39"/>
      <c r="I20" s="99"/>
      <c r="J20" s="36"/>
      <c r="K20" s="37"/>
      <c r="L20" s="99">
        <v>0</v>
      </c>
      <c r="M20" s="39">
        <f>L20*1000</f>
        <v>0</v>
      </c>
      <c r="N20" s="99">
        <v>0</v>
      </c>
      <c r="O20" s="36">
        <f>N20*1000</f>
        <v>0</v>
      </c>
      <c r="P20" s="99">
        <v>0</v>
      </c>
      <c r="Q20" s="39">
        <f>P20*1000</f>
        <v>0</v>
      </c>
      <c r="R20" s="99">
        <v>0</v>
      </c>
      <c r="S20" s="36">
        <f>R20*1000</f>
        <v>0</v>
      </c>
      <c r="T20" s="99">
        <v>0</v>
      </c>
      <c r="U20" s="39">
        <f>T20*1000</f>
        <v>0</v>
      </c>
      <c r="V20" s="99">
        <v>0</v>
      </c>
      <c r="W20" s="41">
        <f>V20*1000</f>
        <v>0</v>
      </c>
    </row>
    <row r="21" spans="1:23" x14ac:dyDescent="0.2">
      <c r="A21" s="35" t="s">
        <v>7</v>
      </c>
      <c r="B21" s="5"/>
      <c r="C21" s="43"/>
      <c r="D21" s="44"/>
      <c r="E21" s="38">
        <f>G21+D21</f>
        <v>0</v>
      </c>
      <c r="F21" s="45"/>
      <c r="G21" s="99"/>
      <c r="H21" s="45"/>
      <c r="I21" s="99"/>
      <c r="J21" s="43"/>
      <c r="K21" s="44"/>
      <c r="L21" s="99">
        <v>0</v>
      </c>
      <c r="M21" s="45">
        <f>L21*1000</f>
        <v>0</v>
      </c>
      <c r="N21" s="99">
        <v>0</v>
      </c>
      <c r="O21" s="43">
        <f>N21*1000</f>
        <v>0</v>
      </c>
      <c r="P21" s="99">
        <v>0</v>
      </c>
      <c r="Q21" s="45">
        <f>P21*1000</f>
        <v>0</v>
      </c>
      <c r="R21" s="99">
        <v>0</v>
      </c>
      <c r="S21" s="43">
        <f>R21*1000</f>
        <v>0</v>
      </c>
      <c r="T21" s="99">
        <v>0</v>
      </c>
      <c r="U21" s="45">
        <f>T21*1000</f>
        <v>0</v>
      </c>
      <c r="V21" s="99">
        <v>0</v>
      </c>
      <c r="W21" s="47">
        <f>V21*1000</f>
        <v>0</v>
      </c>
    </row>
    <row r="22" spans="1:23" ht="13.5" thickBot="1" x14ac:dyDescent="0.25">
      <c r="A22" s="48" t="s">
        <v>8</v>
      </c>
      <c r="B22" s="49">
        <f>B20-B21</f>
        <v>0</v>
      </c>
      <c r="C22" s="50"/>
      <c r="D22" s="51"/>
      <c r="E22" s="49"/>
      <c r="F22" s="53"/>
      <c r="G22" s="49"/>
      <c r="H22" s="53"/>
      <c r="I22" s="99"/>
      <c r="J22" s="50"/>
      <c r="K22" s="51"/>
      <c r="L22" s="49">
        <f>L20-L21</f>
        <v>0</v>
      </c>
      <c r="M22" s="53">
        <f>L22*1000</f>
        <v>0</v>
      </c>
      <c r="N22" s="49">
        <f>N20-N21</f>
        <v>0</v>
      </c>
      <c r="O22" s="50">
        <f>N22*1000</f>
        <v>0</v>
      </c>
      <c r="P22" s="49">
        <f>P20-P21</f>
        <v>0</v>
      </c>
      <c r="Q22" s="53">
        <f>P22*1000</f>
        <v>0</v>
      </c>
      <c r="R22" s="49">
        <f>R20-R21</f>
        <v>0</v>
      </c>
      <c r="S22" s="50">
        <f>R22*1000</f>
        <v>0</v>
      </c>
      <c r="T22" s="49">
        <f>T20-T21</f>
        <v>0</v>
      </c>
      <c r="U22" s="53">
        <f>T22*1000</f>
        <v>0</v>
      </c>
      <c r="V22" s="49">
        <f>V20-V21</f>
        <v>0</v>
      </c>
      <c r="W22" s="54">
        <f>V22*1000</f>
        <v>0</v>
      </c>
    </row>
    <row r="23" spans="1:23" x14ac:dyDescent="0.2">
      <c r="A23" s="90" t="s">
        <v>104</v>
      </c>
      <c r="B23" s="5"/>
      <c r="C23" s="203"/>
      <c r="D23" s="55"/>
      <c r="E23" s="204"/>
      <c r="F23" s="203"/>
      <c r="G23" s="204"/>
      <c r="H23" s="203"/>
      <c r="I23" s="204"/>
      <c r="J23" s="203"/>
      <c r="K23" s="55"/>
      <c r="L23" s="204"/>
      <c r="M23" s="203"/>
      <c r="N23" s="204"/>
      <c r="O23" s="203"/>
      <c r="P23" s="204"/>
      <c r="Q23" s="203"/>
      <c r="R23" s="204"/>
      <c r="S23" s="203"/>
      <c r="T23" s="204"/>
      <c r="U23" s="203"/>
      <c r="V23" s="204"/>
      <c r="W23" s="205"/>
    </row>
    <row r="24" spans="1:23" x14ac:dyDescent="0.2">
      <c r="A24" s="35" t="s">
        <v>6</v>
      </c>
      <c r="B24" s="5"/>
      <c r="C24" s="36"/>
      <c r="D24" s="37"/>
      <c r="E24" s="38">
        <f>G24+D24</f>
        <v>0</v>
      </c>
      <c r="F24" s="39"/>
      <c r="G24" s="99"/>
      <c r="H24" s="39"/>
      <c r="I24" s="99"/>
      <c r="J24" s="36"/>
      <c r="K24" s="37"/>
      <c r="L24" s="99">
        <v>0</v>
      </c>
      <c r="M24" s="39">
        <f>L24*1000</f>
        <v>0</v>
      </c>
      <c r="N24" s="99">
        <v>0</v>
      </c>
      <c r="O24" s="36">
        <f>N24*1000</f>
        <v>0</v>
      </c>
      <c r="P24" s="99">
        <v>0</v>
      </c>
      <c r="Q24" s="39">
        <f>P24*1000</f>
        <v>0</v>
      </c>
      <c r="R24" s="99">
        <v>0</v>
      </c>
      <c r="S24" s="36">
        <f>R24*1000</f>
        <v>0</v>
      </c>
      <c r="T24" s="99">
        <v>0</v>
      </c>
      <c r="U24" s="39">
        <f>T24*1000</f>
        <v>0</v>
      </c>
      <c r="V24" s="99">
        <v>0</v>
      </c>
      <c r="W24" s="41">
        <f>V24*1000</f>
        <v>0</v>
      </c>
    </row>
    <row r="25" spans="1:23" x14ac:dyDescent="0.2">
      <c r="A25" s="35" t="s">
        <v>7</v>
      </c>
      <c r="B25" s="5"/>
      <c r="C25" s="43"/>
      <c r="D25" s="44"/>
      <c r="E25" s="38">
        <f>G25+D25</f>
        <v>0</v>
      </c>
      <c r="F25" s="45"/>
      <c r="G25" s="99"/>
      <c r="H25" s="45"/>
      <c r="I25" s="99"/>
      <c r="J25" s="43"/>
      <c r="K25" s="44"/>
      <c r="L25" s="99">
        <v>0</v>
      </c>
      <c r="M25" s="45">
        <f>L25*1000</f>
        <v>0</v>
      </c>
      <c r="N25" s="99">
        <v>0</v>
      </c>
      <c r="O25" s="43">
        <f>N25*1000</f>
        <v>0</v>
      </c>
      <c r="P25" s="99">
        <v>0</v>
      </c>
      <c r="Q25" s="45">
        <f>P25*1000</f>
        <v>0</v>
      </c>
      <c r="R25" s="99">
        <v>0</v>
      </c>
      <c r="S25" s="43">
        <f>R25*1000</f>
        <v>0</v>
      </c>
      <c r="T25" s="99">
        <v>0</v>
      </c>
      <c r="U25" s="45">
        <f>T25*1000</f>
        <v>0</v>
      </c>
      <c r="V25" s="99">
        <v>0</v>
      </c>
      <c r="W25" s="47">
        <f>V25*1000</f>
        <v>0</v>
      </c>
    </row>
    <row r="26" spans="1:23" ht="13.5" thickBot="1" x14ac:dyDescent="0.25">
      <c r="A26" s="48" t="s">
        <v>8</v>
      </c>
      <c r="B26" s="49">
        <f>B24-B25</f>
        <v>0</v>
      </c>
      <c r="C26" s="50"/>
      <c r="D26" s="51"/>
      <c r="E26" s="49"/>
      <c r="F26" s="53"/>
      <c r="G26" s="49"/>
      <c r="H26" s="53"/>
      <c r="I26" s="99"/>
      <c r="J26" s="50"/>
      <c r="K26" s="51"/>
      <c r="L26" s="49">
        <f>L24-L25</f>
        <v>0</v>
      </c>
      <c r="M26" s="53">
        <f>L26*1000</f>
        <v>0</v>
      </c>
      <c r="N26" s="49">
        <f>N24-N25</f>
        <v>0</v>
      </c>
      <c r="O26" s="50">
        <f>N26*1000</f>
        <v>0</v>
      </c>
      <c r="P26" s="49">
        <f>P24-P25</f>
        <v>0</v>
      </c>
      <c r="Q26" s="53">
        <f>P26*1000</f>
        <v>0</v>
      </c>
      <c r="R26" s="49">
        <f>R24-R25</f>
        <v>0</v>
      </c>
      <c r="S26" s="50">
        <f>R26*1000</f>
        <v>0</v>
      </c>
      <c r="T26" s="49">
        <f>T24-T25</f>
        <v>0</v>
      </c>
      <c r="U26" s="53">
        <f>T26*1000</f>
        <v>0</v>
      </c>
      <c r="V26" s="49">
        <f>V24-V25</f>
        <v>0</v>
      </c>
      <c r="W26" s="54">
        <f>V26*1000</f>
        <v>0</v>
      </c>
    </row>
    <row r="27" spans="1:23" x14ac:dyDescent="0.2">
      <c r="A27" s="90" t="s">
        <v>105</v>
      </c>
      <c r="B27" s="5"/>
      <c r="C27" s="203"/>
      <c r="D27" s="55"/>
      <c r="E27" s="204"/>
      <c r="F27" s="203"/>
      <c r="G27" s="204"/>
      <c r="H27" s="203"/>
      <c r="I27" s="204"/>
      <c r="J27" s="203"/>
      <c r="K27" s="55"/>
      <c r="L27" s="204"/>
      <c r="M27" s="203"/>
      <c r="N27" s="204"/>
      <c r="O27" s="203"/>
      <c r="P27" s="204"/>
      <c r="Q27" s="203"/>
      <c r="R27" s="204"/>
      <c r="S27" s="203"/>
      <c r="T27" s="204"/>
      <c r="U27" s="203"/>
      <c r="V27" s="204"/>
      <c r="W27" s="205"/>
    </row>
    <row r="28" spans="1:23" x14ac:dyDescent="0.2">
      <c r="A28" s="35" t="s">
        <v>6</v>
      </c>
      <c r="B28" s="5"/>
      <c r="C28" s="36"/>
      <c r="D28" s="37"/>
      <c r="E28" s="38">
        <f>G28+D28</f>
        <v>0</v>
      </c>
      <c r="F28" s="39"/>
      <c r="G28" s="99"/>
      <c r="H28" s="39"/>
      <c r="I28" s="99"/>
      <c r="J28" s="36"/>
      <c r="K28" s="37"/>
      <c r="L28" s="99">
        <v>0</v>
      </c>
      <c r="M28" s="39">
        <f>L28*1000</f>
        <v>0</v>
      </c>
      <c r="N28" s="99">
        <v>0</v>
      </c>
      <c r="O28" s="36">
        <f>N28*1000</f>
        <v>0</v>
      </c>
      <c r="P28" s="99">
        <v>0</v>
      </c>
      <c r="Q28" s="39">
        <f>P28*1000</f>
        <v>0</v>
      </c>
      <c r="R28" s="99">
        <v>0</v>
      </c>
      <c r="S28" s="36">
        <f>R28*1000</f>
        <v>0</v>
      </c>
      <c r="T28" s="99">
        <v>0</v>
      </c>
      <c r="U28" s="39">
        <f>T28*1000</f>
        <v>0</v>
      </c>
      <c r="V28" s="99">
        <v>0</v>
      </c>
      <c r="W28" s="41">
        <f>V28*1000</f>
        <v>0</v>
      </c>
    </row>
    <row r="29" spans="1:23" x14ac:dyDescent="0.2">
      <c r="A29" s="35" t="s">
        <v>7</v>
      </c>
      <c r="B29" s="5"/>
      <c r="C29" s="43"/>
      <c r="D29" s="44"/>
      <c r="E29" s="38">
        <f>G29+D29</f>
        <v>0</v>
      </c>
      <c r="F29" s="45"/>
      <c r="G29" s="99"/>
      <c r="H29" s="45"/>
      <c r="I29" s="99"/>
      <c r="J29" s="43"/>
      <c r="K29" s="44"/>
      <c r="L29" s="99">
        <v>0</v>
      </c>
      <c r="M29" s="45">
        <f>L29*1000</f>
        <v>0</v>
      </c>
      <c r="N29" s="99">
        <v>0</v>
      </c>
      <c r="O29" s="43">
        <f>N29*1000</f>
        <v>0</v>
      </c>
      <c r="P29" s="99">
        <v>0</v>
      </c>
      <c r="Q29" s="45">
        <f>P29*1000</f>
        <v>0</v>
      </c>
      <c r="R29" s="99">
        <v>0</v>
      </c>
      <c r="S29" s="43">
        <f>R29*1000</f>
        <v>0</v>
      </c>
      <c r="T29" s="99">
        <v>0</v>
      </c>
      <c r="U29" s="45">
        <f>T29*1000</f>
        <v>0</v>
      </c>
      <c r="V29" s="99">
        <v>0</v>
      </c>
      <c r="W29" s="47">
        <f>V29*1000</f>
        <v>0</v>
      </c>
    </row>
    <row r="30" spans="1:23" ht="13.5" thickBot="1" x14ac:dyDescent="0.25">
      <c r="A30" s="48" t="s">
        <v>8</v>
      </c>
      <c r="B30" s="49">
        <f>B28-B29</f>
        <v>0</v>
      </c>
      <c r="C30" s="50"/>
      <c r="D30" s="51"/>
      <c r="E30" s="49"/>
      <c r="F30" s="53"/>
      <c r="G30" s="49"/>
      <c r="H30" s="53"/>
      <c r="I30" s="99"/>
      <c r="J30" s="50"/>
      <c r="K30" s="51"/>
      <c r="L30" s="49">
        <f>L28-L29</f>
        <v>0</v>
      </c>
      <c r="M30" s="53">
        <f>L30*1000</f>
        <v>0</v>
      </c>
      <c r="N30" s="49">
        <f>N28-N29</f>
        <v>0</v>
      </c>
      <c r="O30" s="50">
        <f>N30*1000</f>
        <v>0</v>
      </c>
      <c r="P30" s="49">
        <f>P28-P29</f>
        <v>0</v>
      </c>
      <c r="Q30" s="53">
        <f>P30*1000</f>
        <v>0</v>
      </c>
      <c r="R30" s="49">
        <f>R28-R29</f>
        <v>0</v>
      </c>
      <c r="S30" s="50">
        <f>R30*1000</f>
        <v>0</v>
      </c>
      <c r="T30" s="49">
        <f>T28-T29</f>
        <v>0</v>
      </c>
      <c r="U30" s="53">
        <f>T30*1000</f>
        <v>0</v>
      </c>
      <c r="V30" s="49">
        <f>V28-V29</f>
        <v>0</v>
      </c>
      <c r="W30" s="54">
        <f>V30*1000</f>
        <v>0</v>
      </c>
    </row>
    <row r="31" spans="1:23" x14ac:dyDescent="0.2">
      <c r="A31" s="90" t="s">
        <v>106</v>
      </c>
      <c r="B31" s="5"/>
      <c r="C31" s="203"/>
      <c r="D31" s="55"/>
      <c r="E31" s="204"/>
      <c r="F31" s="203"/>
      <c r="G31" s="204"/>
      <c r="H31" s="203"/>
      <c r="I31" s="204"/>
      <c r="J31" s="203"/>
      <c r="K31" s="55"/>
      <c r="L31" s="204"/>
      <c r="M31" s="203"/>
      <c r="N31" s="204"/>
      <c r="O31" s="203"/>
      <c r="P31" s="204"/>
      <c r="Q31" s="203"/>
      <c r="R31" s="204"/>
      <c r="S31" s="203"/>
      <c r="T31" s="204"/>
      <c r="U31" s="203"/>
      <c r="V31" s="204"/>
      <c r="W31" s="205"/>
    </row>
    <row r="32" spans="1:23" x14ac:dyDescent="0.2">
      <c r="A32" s="35" t="s">
        <v>6</v>
      </c>
      <c r="B32" s="5"/>
      <c r="C32" s="36"/>
      <c r="D32" s="37"/>
      <c r="E32" s="38">
        <f>G32+D32</f>
        <v>0</v>
      </c>
      <c r="F32" s="39"/>
      <c r="G32" s="99"/>
      <c r="H32" s="39"/>
      <c r="I32" s="99"/>
      <c r="J32" s="36"/>
      <c r="K32" s="37"/>
      <c r="L32" s="99">
        <v>0</v>
      </c>
      <c r="M32" s="39">
        <f>L32*1000</f>
        <v>0</v>
      </c>
      <c r="N32" s="99">
        <v>0</v>
      </c>
      <c r="O32" s="36">
        <f>N32*1000</f>
        <v>0</v>
      </c>
      <c r="P32" s="99">
        <v>0</v>
      </c>
      <c r="Q32" s="39">
        <f>P32*1000</f>
        <v>0</v>
      </c>
      <c r="R32" s="99">
        <v>0</v>
      </c>
      <c r="S32" s="36">
        <f>R32*1000</f>
        <v>0</v>
      </c>
      <c r="T32" s="99">
        <v>0</v>
      </c>
      <c r="U32" s="39">
        <f>T32*1000</f>
        <v>0</v>
      </c>
      <c r="V32" s="99">
        <v>0</v>
      </c>
      <c r="W32" s="41">
        <f>V32*1000</f>
        <v>0</v>
      </c>
    </row>
    <row r="33" spans="1:23" x14ac:dyDescent="0.2">
      <c r="A33" s="35" t="s">
        <v>7</v>
      </c>
      <c r="B33" s="5"/>
      <c r="C33" s="43"/>
      <c r="D33" s="44"/>
      <c r="E33" s="38">
        <f>G33+D33</f>
        <v>0</v>
      </c>
      <c r="F33" s="45"/>
      <c r="G33" s="99"/>
      <c r="H33" s="45"/>
      <c r="I33" s="99"/>
      <c r="J33" s="43"/>
      <c r="K33" s="44"/>
      <c r="L33" s="99">
        <v>0</v>
      </c>
      <c r="M33" s="45">
        <f>L33*1000</f>
        <v>0</v>
      </c>
      <c r="N33" s="99">
        <v>0</v>
      </c>
      <c r="O33" s="43">
        <f>N33*1000</f>
        <v>0</v>
      </c>
      <c r="P33" s="99">
        <v>0</v>
      </c>
      <c r="Q33" s="45">
        <f>P33*1000</f>
        <v>0</v>
      </c>
      <c r="R33" s="99">
        <v>0</v>
      </c>
      <c r="S33" s="43">
        <f>R33*1000</f>
        <v>0</v>
      </c>
      <c r="T33" s="99">
        <v>0</v>
      </c>
      <c r="U33" s="45">
        <f>T33*1000</f>
        <v>0</v>
      </c>
      <c r="V33" s="99">
        <v>0</v>
      </c>
      <c r="W33" s="47">
        <f>V33*1000</f>
        <v>0</v>
      </c>
    </row>
    <row r="34" spans="1:23" ht="13.5" thickBot="1" x14ac:dyDescent="0.25">
      <c r="A34" s="48" t="s">
        <v>8</v>
      </c>
      <c r="B34" s="49">
        <f>B32-B33</f>
        <v>0</v>
      </c>
      <c r="C34" s="50"/>
      <c r="D34" s="51"/>
      <c r="E34" s="49"/>
      <c r="F34" s="53"/>
      <c r="G34" s="49"/>
      <c r="H34" s="53"/>
      <c r="I34" s="99"/>
      <c r="J34" s="50"/>
      <c r="K34" s="51"/>
      <c r="L34" s="49">
        <f>L32-L33</f>
        <v>0</v>
      </c>
      <c r="M34" s="53">
        <f>L34*1000</f>
        <v>0</v>
      </c>
      <c r="N34" s="49">
        <f>N32-N33</f>
        <v>0</v>
      </c>
      <c r="O34" s="50">
        <f>N34*1000</f>
        <v>0</v>
      </c>
      <c r="P34" s="49">
        <f>P32-P33</f>
        <v>0</v>
      </c>
      <c r="Q34" s="53">
        <f>P34*1000</f>
        <v>0</v>
      </c>
      <c r="R34" s="49">
        <f>R32-R33</f>
        <v>0</v>
      </c>
      <c r="S34" s="50">
        <f>R34*1000</f>
        <v>0</v>
      </c>
      <c r="T34" s="49">
        <f>T32-T33</f>
        <v>0</v>
      </c>
      <c r="U34" s="53">
        <f>T34*1000</f>
        <v>0</v>
      </c>
      <c r="V34" s="49">
        <f>V32-V33</f>
        <v>0</v>
      </c>
      <c r="W34" s="54">
        <f>V34*1000</f>
        <v>0</v>
      </c>
    </row>
    <row r="35" spans="1:23" x14ac:dyDescent="0.2">
      <c r="A35" s="90" t="s">
        <v>107</v>
      </c>
      <c r="B35" s="5"/>
      <c r="C35" s="203"/>
      <c r="D35" s="55"/>
      <c r="E35" s="204"/>
      <c r="F35" s="203"/>
      <c r="G35" s="204"/>
      <c r="H35" s="203"/>
      <c r="I35" s="204"/>
      <c r="J35" s="203"/>
      <c r="K35" s="55"/>
      <c r="L35" s="204"/>
      <c r="M35" s="203"/>
      <c r="N35" s="204"/>
      <c r="O35" s="203"/>
      <c r="P35" s="204"/>
      <c r="Q35" s="203"/>
      <c r="R35" s="204"/>
      <c r="S35" s="203"/>
      <c r="T35" s="204"/>
      <c r="U35" s="203"/>
      <c r="V35" s="204"/>
      <c r="W35" s="205"/>
    </row>
    <row r="36" spans="1:23" x14ac:dyDescent="0.2">
      <c r="A36" s="35" t="s">
        <v>6</v>
      </c>
      <c r="B36" s="5"/>
      <c r="C36" s="36"/>
      <c r="D36" s="37"/>
      <c r="E36" s="38">
        <f>G36+D36</f>
        <v>0</v>
      </c>
      <c r="F36" s="39"/>
      <c r="G36" s="99"/>
      <c r="H36" s="39"/>
      <c r="I36" s="99"/>
      <c r="J36" s="36"/>
      <c r="K36" s="37"/>
      <c r="L36" s="99">
        <v>0</v>
      </c>
      <c r="M36" s="39">
        <f>L36*1000</f>
        <v>0</v>
      </c>
      <c r="N36" s="99">
        <v>0</v>
      </c>
      <c r="O36" s="36">
        <f>N36*1000</f>
        <v>0</v>
      </c>
      <c r="P36" s="99">
        <v>0</v>
      </c>
      <c r="Q36" s="39">
        <f>P36*1000</f>
        <v>0</v>
      </c>
      <c r="R36" s="99">
        <v>0</v>
      </c>
      <c r="S36" s="36">
        <f>R36*1000</f>
        <v>0</v>
      </c>
      <c r="T36" s="99">
        <v>0</v>
      </c>
      <c r="U36" s="39">
        <f>T36*1000</f>
        <v>0</v>
      </c>
      <c r="V36" s="99">
        <v>0</v>
      </c>
      <c r="W36" s="41">
        <f>V36*1000</f>
        <v>0</v>
      </c>
    </row>
    <row r="37" spans="1:23" x14ac:dyDescent="0.2">
      <c r="A37" s="35" t="s">
        <v>7</v>
      </c>
      <c r="B37" s="5"/>
      <c r="C37" s="43"/>
      <c r="D37" s="44"/>
      <c r="E37" s="38">
        <f>G37+D37</f>
        <v>0</v>
      </c>
      <c r="F37" s="45"/>
      <c r="G37" s="99"/>
      <c r="H37" s="45"/>
      <c r="I37" s="99"/>
      <c r="J37" s="43"/>
      <c r="K37" s="44"/>
      <c r="L37" s="99">
        <v>0</v>
      </c>
      <c r="M37" s="45">
        <f>L37*1000</f>
        <v>0</v>
      </c>
      <c r="N37" s="99">
        <v>0</v>
      </c>
      <c r="O37" s="43">
        <f>N37*1000</f>
        <v>0</v>
      </c>
      <c r="P37" s="99">
        <v>0</v>
      </c>
      <c r="Q37" s="45">
        <f>P37*1000</f>
        <v>0</v>
      </c>
      <c r="R37" s="99">
        <v>0</v>
      </c>
      <c r="S37" s="43">
        <f>R37*1000</f>
        <v>0</v>
      </c>
      <c r="T37" s="99">
        <v>0</v>
      </c>
      <c r="U37" s="45">
        <f>T37*1000</f>
        <v>0</v>
      </c>
      <c r="V37" s="99">
        <v>0</v>
      </c>
      <c r="W37" s="47">
        <f>V37*1000</f>
        <v>0</v>
      </c>
    </row>
    <row r="38" spans="1:23" ht="13.5" thickBot="1" x14ac:dyDescent="0.25">
      <c r="A38" s="48" t="s">
        <v>8</v>
      </c>
      <c r="B38" s="49">
        <f>B36-B37</f>
        <v>0</v>
      </c>
      <c r="C38" s="50"/>
      <c r="D38" s="51"/>
      <c r="E38" s="49"/>
      <c r="F38" s="53"/>
      <c r="G38" s="49"/>
      <c r="H38" s="53"/>
      <c r="I38" s="99"/>
      <c r="J38" s="50"/>
      <c r="K38" s="51"/>
      <c r="L38" s="49">
        <f>L36-L37</f>
        <v>0</v>
      </c>
      <c r="M38" s="53">
        <f>L38*1000</f>
        <v>0</v>
      </c>
      <c r="N38" s="49">
        <f>N36-N37</f>
        <v>0</v>
      </c>
      <c r="O38" s="50">
        <f>N38*1000</f>
        <v>0</v>
      </c>
      <c r="P38" s="49">
        <f>P36-P37</f>
        <v>0</v>
      </c>
      <c r="Q38" s="53">
        <f>P38*1000</f>
        <v>0</v>
      </c>
      <c r="R38" s="49">
        <f>R36-R37</f>
        <v>0</v>
      </c>
      <c r="S38" s="50">
        <f>R38*1000</f>
        <v>0</v>
      </c>
      <c r="T38" s="49">
        <f>T36-T37</f>
        <v>0</v>
      </c>
      <c r="U38" s="53">
        <f>T38*1000</f>
        <v>0</v>
      </c>
      <c r="V38" s="49">
        <f>V36-V37</f>
        <v>0</v>
      </c>
      <c r="W38" s="54">
        <f>V38*1000</f>
        <v>0</v>
      </c>
    </row>
    <row r="39" spans="1:23" x14ac:dyDescent="0.2">
      <c r="A39" s="90" t="s">
        <v>108</v>
      </c>
      <c r="B39" s="5"/>
      <c r="C39" s="203"/>
      <c r="D39" s="55"/>
      <c r="E39" s="204"/>
      <c r="F39" s="203"/>
      <c r="G39" s="204"/>
      <c r="H39" s="203"/>
      <c r="I39" s="204"/>
      <c r="J39" s="203"/>
      <c r="K39" s="55"/>
      <c r="L39" s="204"/>
      <c r="M39" s="203"/>
      <c r="N39" s="204"/>
      <c r="O39" s="203"/>
      <c r="P39" s="204"/>
      <c r="Q39" s="203"/>
      <c r="R39" s="204"/>
      <c r="S39" s="203"/>
      <c r="T39" s="204"/>
      <c r="U39" s="203"/>
      <c r="V39" s="204"/>
      <c r="W39" s="205"/>
    </row>
    <row r="40" spans="1:23" x14ac:dyDescent="0.2">
      <c r="A40" s="35" t="s">
        <v>6</v>
      </c>
      <c r="B40" s="5"/>
      <c r="C40" s="36"/>
      <c r="D40" s="37"/>
      <c r="E40" s="38">
        <f>G40+D40</f>
        <v>0</v>
      </c>
      <c r="F40" s="39"/>
      <c r="G40" s="99"/>
      <c r="H40" s="39"/>
      <c r="I40" s="99"/>
      <c r="J40" s="36"/>
      <c r="K40" s="37"/>
      <c r="L40" s="99">
        <v>0</v>
      </c>
      <c r="M40" s="39">
        <f>L40*1000</f>
        <v>0</v>
      </c>
      <c r="N40" s="99">
        <v>0</v>
      </c>
      <c r="O40" s="36">
        <f>N40*1000</f>
        <v>0</v>
      </c>
      <c r="P40" s="99">
        <v>0</v>
      </c>
      <c r="Q40" s="39">
        <f>P40*1000</f>
        <v>0</v>
      </c>
      <c r="R40" s="99">
        <v>0</v>
      </c>
      <c r="S40" s="36">
        <f>R40*1000</f>
        <v>0</v>
      </c>
      <c r="T40" s="99">
        <v>0</v>
      </c>
      <c r="U40" s="39">
        <f>T40*1000</f>
        <v>0</v>
      </c>
      <c r="V40" s="99">
        <v>0</v>
      </c>
      <c r="W40" s="41">
        <f>V40*1000</f>
        <v>0</v>
      </c>
    </row>
    <row r="41" spans="1:23" x14ac:dyDescent="0.2">
      <c r="A41" s="35" t="s">
        <v>7</v>
      </c>
      <c r="B41" s="5"/>
      <c r="C41" s="43"/>
      <c r="D41" s="44"/>
      <c r="E41" s="38">
        <f>G41+D41</f>
        <v>0</v>
      </c>
      <c r="F41" s="45"/>
      <c r="G41" s="99"/>
      <c r="H41" s="45"/>
      <c r="I41" s="99"/>
      <c r="J41" s="43"/>
      <c r="K41" s="44"/>
      <c r="L41" s="99">
        <v>0</v>
      </c>
      <c r="M41" s="45">
        <f>L41*1000</f>
        <v>0</v>
      </c>
      <c r="N41" s="99">
        <v>0</v>
      </c>
      <c r="O41" s="43">
        <f>N41*1000</f>
        <v>0</v>
      </c>
      <c r="P41" s="99">
        <v>0</v>
      </c>
      <c r="Q41" s="45">
        <f>P41*1000</f>
        <v>0</v>
      </c>
      <c r="R41" s="99">
        <v>0</v>
      </c>
      <c r="S41" s="43">
        <f>R41*1000</f>
        <v>0</v>
      </c>
      <c r="T41" s="99">
        <v>0</v>
      </c>
      <c r="U41" s="45">
        <f>T41*1000</f>
        <v>0</v>
      </c>
      <c r="V41" s="99">
        <v>0</v>
      </c>
      <c r="W41" s="47">
        <f>V41*1000</f>
        <v>0</v>
      </c>
    </row>
    <row r="42" spans="1:23" ht="13.5" thickBot="1" x14ac:dyDescent="0.25">
      <c r="A42" s="48" t="s">
        <v>8</v>
      </c>
      <c r="B42" s="49">
        <f>B40-B41</f>
        <v>0</v>
      </c>
      <c r="C42" s="50"/>
      <c r="D42" s="51"/>
      <c r="E42" s="49"/>
      <c r="F42" s="53"/>
      <c r="G42" s="49"/>
      <c r="H42" s="53"/>
      <c r="I42" s="99"/>
      <c r="J42" s="50"/>
      <c r="K42" s="51"/>
      <c r="L42" s="49">
        <f>L40-L41</f>
        <v>0</v>
      </c>
      <c r="M42" s="53">
        <f>L42*1000</f>
        <v>0</v>
      </c>
      <c r="N42" s="49">
        <f>N40-N41</f>
        <v>0</v>
      </c>
      <c r="O42" s="50">
        <f>N42*1000</f>
        <v>0</v>
      </c>
      <c r="P42" s="49">
        <f>P40-P41</f>
        <v>0</v>
      </c>
      <c r="Q42" s="53">
        <f>P42*1000</f>
        <v>0</v>
      </c>
      <c r="R42" s="49">
        <f>R40-R41</f>
        <v>0</v>
      </c>
      <c r="S42" s="50">
        <f>R42*1000</f>
        <v>0</v>
      </c>
      <c r="T42" s="49">
        <f>T40-T41</f>
        <v>0</v>
      </c>
      <c r="U42" s="53">
        <f>T42*1000</f>
        <v>0</v>
      </c>
      <c r="V42" s="49">
        <f>V40-V41</f>
        <v>0</v>
      </c>
      <c r="W42" s="54">
        <f>V42*1000</f>
        <v>0</v>
      </c>
    </row>
    <row r="43" spans="1:23" x14ac:dyDescent="0.2">
      <c r="A43" s="90" t="s">
        <v>109</v>
      </c>
      <c r="B43" s="5"/>
      <c r="C43" s="203"/>
      <c r="D43" s="55"/>
      <c r="E43" s="204"/>
      <c r="F43" s="203"/>
      <c r="G43" s="204"/>
      <c r="H43" s="203"/>
      <c r="I43" s="204"/>
      <c r="J43" s="203"/>
      <c r="K43" s="55"/>
      <c r="L43" s="204"/>
      <c r="M43" s="203"/>
      <c r="N43" s="204"/>
      <c r="O43" s="203"/>
      <c r="P43" s="204"/>
      <c r="Q43" s="203"/>
      <c r="R43" s="204"/>
      <c r="S43" s="203"/>
      <c r="T43" s="204"/>
      <c r="U43" s="203"/>
      <c r="V43" s="204"/>
      <c r="W43" s="205"/>
    </row>
    <row r="44" spans="1:23" x14ac:dyDescent="0.2">
      <c r="A44" s="35" t="s">
        <v>6</v>
      </c>
      <c r="B44" s="5"/>
      <c r="C44" s="36"/>
      <c r="D44" s="37"/>
      <c r="E44" s="38">
        <f>G44+D44</f>
        <v>0</v>
      </c>
      <c r="F44" s="39"/>
      <c r="G44" s="99"/>
      <c r="H44" s="39"/>
      <c r="I44" s="99"/>
      <c r="J44" s="36"/>
      <c r="K44" s="37"/>
      <c r="L44" s="99">
        <v>0</v>
      </c>
      <c r="M44" s="39">
        <f>L44*1000</f>
        <v>0</v>
      </c>
      <c r="N44" s="99">
        <v>0</v>
      </c>
      <c r="O44" s="36">
        <f>N44*1000</f>
        <v>0</v>
      </c>
      <c r="P44" s="99">
        <v>0</v>
      </c>
      <c r="Q44" s="39">
        <f>P44*1000</f>
        <v>0</v>
      </c>
      <c r="R44" s="99">
        <v>0</v>
      </c>
      <c r="S44" s="36">
        <f>R44*1000</f>
        <v>0</v>
      </c>
      <c r="T44" s="99">
        <v>0</v>
      </c>
      <c r="U44" s="39">
        <f>T44*1000</f>
        <v>0</v>
      </c>
      <c r="V44" s="99">
        <v>0</v>
      </c>
      <c r="W44" s="41">
        <f>V44*1000</f>
        <v>0</v>
      </c>
    </row>
    <row r="45" spans="1:23" x14ac:dyDescent="0.2">
      <c r="A45" s="35" t="s">
        <v>7</v>
      </c>
      <c r="B45" s="5"/>
      <c r="C45" s="43"/>
      <c r="D45" s="44"/>
      <c r="E45" s="38">
        <f>G45+D45</f>
        <v>0</v>
      </c>
      <c r="F45" s="45"/>
      <c r="G45" s="99"/>
      <c r="H45" s="45"/>
      <c r="I45" s="99"/>
      <c r="J45" s="43"/>
      <c r="K45" s="44"/>
      <c r="L45" s="99">
        <v>0</v>
      </c>
      <c r="M45" s="45">
        <f>L45*1000</f>
        <v>0</v>
      </c>
      <c r="N45" s="99">
        <v>0</v>
      </c>
      <c r="O45" s="43">
        <f>N45*1000</f>
        <v>0</v>
      </c>
      <c r="P45" s="99">
        <v>0</v>
      </c>
      <c r="Q45" s="45">
        <f>P45*1000</f>
        <v>0</v>
      </c>
      <c r="R45" s="99">
        <v>0</v>
      </c>
      <c r="S45" s="43">
        <f>R45*1000</f>
        <v>0</v>
      </c>
      <c r="T45" s="99">
        <v>0</v>
      </c>
      <c r="U45" s="45">
        <f>T45*1000</f>
        <v>0</v>
      </c>
      <c r="V45" s="99">
        <v>0</v>
      </c>
      <c r="W45" s="47">
        <f>V45*1000</f>
        <v>0</v>
      </c>
    </row>
    <row r="46" spans="1:23" ht="13.5" thickBot="1" x14ac:dyDescent="0.25">
      <c r="A46" s="48" t="s">
        <v>8</v>
      </c>
      <c r="B46" s="49">
        <f>B44-B45</f>
        <v>0</v>
      </c>
      <c r="C46" s="50"/>
      <c r="D46" s="51"/>
      <c r="E46" s="49"/>
      <c r="F46" s="53"/>
      <c r="G46" s="49"/>
      <c r="H46" s="53"/>
      <c r="I46" s="99"/>
      <c r="J46" s="50"/>
      <c r="K46" s="51"/>
      <c r="L46" s="49">
        <f>L44-L45</f>
        <v>0</v>
      </c>
      <c r="M46" s="53">
        <f>L46*1000</f>
        <v>0</v>
      </c>
      <c r="N46" s="49">
        <f>N44-N45</f>
        <v>0</v>
      </c>
      <c r="O46" s="50">
        <f>N46*1000</f>
        <v>0</v>
      </c>
      <c r="P46" s="49">
        <f>P44-P45</f>
        <v>0</v>
      </c>
      <c r="Q46" s="53">
        <f>P46*1000</f>
        <v>0</v>
      </c>
      <c r="R46" s="49">
        <f>R44-R45</f>
        <v>0</v>
      </c>
      <c r="S46" s="50">
        <f>R46*1000</f>
        <v>0</v>
      </c>
      <c r="T46" s="49">
        <f>T44-T45</f>
        <v>0</v>
      </c>
      <c r="U46" s="53">
        <f>T46*1000</f>
        <v>0</v>
      </c>
      <c r="V46" s="49">
        <f>V44-V45</f>
        <v>0</v>
      </c>
      <c r="W46" s="54">
        <f>V46*1000</f>
        <v>0</v>
      </c>
    </row>
    <row r="47" spans="1:23" x14ac:dyDescent="0.2">
      <c r="A47" s="90" t="s">
        <v>110</v>
      </c>
      <c r="B47" s="5"/>
      <c r="C47" s="203"/>
      <c r="D47" s="55"/>
      <c r="E47" s="204"/>
      <c r="F47" s="203"/>
      <c r="G47" s="204"/>
      <c r="H47" s="203"/>
      <c r="I47" s="204"/>
      <c r="J47" s="203"/>
      <c r="K47" s="55"/>
      <c r="L47" s="204"/>
      <c r="M47" s="203"/>
      <c r="N47" s="204"/>
      <c r="O47" s="203"/>
      <c r="P47" s="204"/>
      <c r="Q47" s="203"/>
      <c r="R47" s="204"/>
      <c r="S47" s="203"/>
      <c r="T47" s="204"/>
      <c r="U47" s="203"/>
      <c r="V47" s="204"/>
      <c r="W47" s="205"/>
    </row>
    <row r="48" spans="1:23" x14ac:dyDescent="0.2">
      <c r="A48" s="35" t="s">
        <v>6</v>
      </c>
      <c r="B48" s="5"/>
      <c r="C48" s="36"/>
      <c r="D48" s="37"/>
      <c r="E48" s="38">
        <f>G48+D48</f>
        <v>0</v>
      </c>
      <c r="F48" s="39"/>
      <c r="G48" s="99"/>
      <c r="H48" s="39"/>
      <c r="I48" s="99"/>
      <c r="J48" s="36"/>
      <c r="K48" s="37"/>
      <c r="L48" s="99">
        <v>0</v>
      </c>
      <c r="M48" s="39">
        <f>L48*1000</f>
        <v>0</v>
      </c>
      <c r="N48" s="99">
        <v>0</v>
      </c>
      <c r="O48" s="36">
        <f>N48*1000</f>
        <v>0</v>
      </c>
      <c r="P48" s="99">
        <v>0</v>
      </c>
      <c r="Q48" s="39">
        <f>P48*1000</f>
        <v>0</v>
      </c>
      <c r="R48" s="99">
        <v>0</v>
      </c>
      <c r="S48" s="36">
        <f>R48*1000</f>
        <v>0</v>
      </c>
      <c r="T48" s="99">
        <v>0</v>
      </c>
      <c r="U48" s="39">
        <f>T48*1000</f>
        <v>0</v>
      </c>
      <c r="V48" s="99">
        <v>0</v>
      </c>
      <c r="W48" s="41">
        <f>V48*1000</f>
        <v>0</v>
      </c>
    </row>
    <row r="49" spans="1:23" x14ac:dyDescent="0.2">
      <c r="A49" s="35" t="s">
        <v>7</v>
      </c>
      <c r="B49" s="5"/>
      <c r="C49" s="43"/>
      <c r="D49" s="44"/>
      <c r="E49" s="38">
        <f>G49+D49</f>
        <v>0</v>
      </c>
      <c r="F49" s="45"/>
      <c r="G49" s="99"/>
      <c r="H49" s="45"/>
      <c r="I49" s="99"/>
      <c r="J49" s="43"/>
      <c r="K49" s="44"/>
      <c r="L49" s="99">
        <v>0</v>
      </c>
      <c r="M49" s="45">
        <f>L49*1000</f>
        <v>0</v>
      </c>
      <c r="N49" s="99">
        <v>0</v>
      </c>
      <c r="O49" s="43">
        <f>N49*1000</f>
        <v>0</v>
      </c>
      <c r="P49" s="99">
        <v>0</v>
      </c>
      <c r="Q49" s="45">
        <f>P49*1000</f>
        <v>0</v>
      </c>
      <c r="R49" s="99">
        <v>0</v>
      </c>
      <c r="S49" s="43">
        <f>R49*1000</f>
        <v>0</v>
      </c>
      <c r="T49" s="99">
        <v>0</v>
      </c>
      <c r="U49" s="45">
        <f>T49*1000</f>
        <v>0</v>
      </c>
      <c r="V49" s="99">
        <v>0</v>
      </c>
      <c r="W49" s="47">
        <f>V49*1000</f>
        <v>0</v>
      </c>
    </row>
    <row r="50" spans="1:23" ht="13.5" thickBot="1" x14ac:dyDescent="0.25">
      <c r="A50" s="48" t="s">
        <v>8</v>
      </c>
      <c r="B50" s="49">
        <f>B48-B49</f>
        <v>0</v>
      </c>
      <c r="C50" s="50"/>
      <c r="D50" s="51"/>
      <c r="E50" s="49"/>
      <c r="F50" s="53"/>
      <c r="G50" s="49"/>
      <c r="H50" s="53"/>
      <c r="I50" s="99"/>
      <c r="J50" s="50"/>
      <c r="K50" s="51"/>
      <c r="L50" s="49">
        <f>L48-L49</f>
        <v>0</v>
      </c>
      <c r="M50" s="53">
        <f>L50*1000</f>
        <v>0</v>
      </c>
      <c r="N50" s="49">
        <f>N48-N49</f>
        <v>0</v>
      </c>
      <c r="O50" s="50">
        <f>N50*1000</f>
        <v>0</v>
      </c>
      <c r="P50" s="49">
        <f>P48-P49</f>
        <v>0</v>
      </c>
      <c r="Q50" s="53">
        <f>P50*1000</f>
        <v>0</v>
      </c>
      <c r="R50" s="49">
        <f>R48-R49</f>
        <v>0</v>
      </c>
      <c r="S50" s="50">
        <f>R50*1000</f>
        <v>0</v>
      </c>
      <c r="T50" s="49">
        <f>T48-T49</f>
        <v>0</v>
      </c>
      <c r="U50" s="53">
        <f>T50*1000</f>
        <v>0</v>
      </c>
      <c r="V50" s="49">
        <f>V48-V49</f>
        <v>0</v>
      </c>
      <c r="W50" s="54">
        <f>V50*1000</f>
        <v>0</v>
      </c>
    </row>
    <row r="51" spans="1:23" x14ac:dyDescent="0.2">
      <c r="A51" s="90" t="s">
        <v>111</v>
      </c>
      <c r="B51" s="5"/>
      <c r="C51" s="203"/>
      <c r="D51" s="55"/>
      <c r="E51" s="204"/>
      <c r="F51" s="203"/>
      <c r="G51" s="204"/>
      <c r="H51" s="203"/>
      <c r="I51" s="204"/>
      <c r="J51" s="203"/>
      <c r="K51" s="55"/>
      <c r="L51" s="204"/>
      <c r="M51" s="203"/>
      <c r="N51" s="204"/>
      <c r="O51" s="203"/>
      <c r="P51" s="204"/>
      <c r="Q51" s="203"/>
      <c r="R51" s="204"/>
      <c r="S51" s="203"/>
      <c r="T51" s="204"/>
      <c r="U51" s="203"/>
      <c r="V51" s="204"/>
      <c r="W51" s="205"/>
    </row>
    <row r="52" spans="1:23" x14ac:dyDescent="0.2">
      <c r="A52" s="35" t="s">
        <v>6</v>
      </c>
      <c r="B52" s="5"/>
      <c r="C52" s="36"/>
      <c r="D52" s="37"/>
      <c r="E52" s="38">
        <f>G52+D52</f>
        <v>0</v>
      </c>
      <c r="F52" s="39"/>
      <c r="G52" s="99"/>
      <c r="H52" s="39"/>
      <c r="I52" s="99"/>
      <c r="J52" s="36"/>
      <c r="K52" s="37"/>
      <c r="L52" s="99">
        <v>0</v>
      </c>
      <c r="M52" s="39">
        <f>L52*1000</f>
        <v>0</v>
      </c>
      <c r="N52" s="99">
        <v>0</v>
      </c>
      <c r="O52" s="36">
        <f>N52*1000</f>
        <v>0</v>
      </c>
      <c r="P52" s="99">
        <v>0</v>
      </c>
      <c r="Q52" s="39">
        <f>P52*1000</f>
        <v>0</v>
      </c>
      <c r="R52" s="99">
        <v>0</v>
      </c>
      <c r="S52" s="36">
        <f>R52*1000</f>
        <v>0</v>
      </c>
      <c r="T52" s="99">
        <v>0</v>
      </c>
      <c r="U52" s="39">
        <f>T52*1000</f>
        <v>0</v>
      </c>
      <c r="V52" s="99">
        <v>0</v>
      </c>
      <c r="W52" s="41">
        <f>V52*1000</f>
        <v>0</v>
      </c>
    </row>
    <row r="53" spans="1:23" x14ac:dyDescent="0.2">
      <c r="A53" s="35" t="s">
        <v>7</v>
      </c>
      <c r="B53" s="5"/>
      <c r="C53" s="43"/>
      <c r="D53" s="44"/>
      <c r="E53" s="38">
        <f>G53+D53</f>
        <v>0</v>
      </c>
      <c r="F53" s="45"/>
      <c r="G53" s="99"/>
      <c r="H53" s="45"/>
      <c r="I53" s="99"/>
      <c r="J53" s="43"/>
      <c r="K53" s="44"/>
      <c r="L53" s="99">
        <v>0</v>
      </c>
      <c r="M53" s="45">
        <f>L53*1000</f>
        <v>0</v>
      </c>
      <c r="N53" s="99">
        <v>0</v>
      </c>
      <c r="O53" s="43">
        <f>N53*1000</f>
        <v>0</v>
      </c>
      <c r="P53" s="99">
        <v>0</v>
      </c>
      <c r="Q53" s="45">
        <f>P53*1000</f>
        <v>0</v>
      </c>
      <c r="R53" s="99">
        <v>0</v>
      </c>
      <c r="S53" s="43">
        <f>R53*1000</f>
        <v>0</v>
      </c>
      <c r="T53" s="99">
        <v>0</v>
      </c>
      <c r="U53" s="45">
        <f>T53*1000</f>
        <v>0</v>
      </c>
      <c r="V53" s="99">
        <v>0</v>
      </c>
      <c r="W53" s="47">
        <f>V53*1000</f>
        <v>0</v>
      </c>
    </row>
    <row r="54" spans="1:23" ht="13.5" thickBot="1" x14ac:dyDescent="0.25">
      <c r="A54" s="48" t="s">
        <v>8</v>
      </c>
      <c r="B54" s="49">
        <f>B52-B53</f>
        <v>0</v>
      </c>
      <c r="C54" s="50"/>
      <c r="D54" s="51"/>
      <c r="E54" s="49"/>
      <c r="F54" s="53"/>
      <c r="G54" s="49"/>
      <c r="H54" s="53"/>
      <c r="I54" s="67"/>
      <c r="J54" s="50"/>
      <c r="K54" s="51"/>
      <c r="L54" s="49">
        <f>L52-L53</f>
        <v>0</v>
      </c>
      <c r="M54" s="53">
        <f>L54*1000</f>
        <v>0</v>
      </c>
      <c r="N54" s="49">
        <f>N52-N53</f>
        <v>0</v>
      </c>
      <c r="O54" s="50">
        <f>N54*1000</f>
        <v>0</v>
      </c>
      <c r="P54" s="49">
        <f>P52-P53</f>
        <v>0</v>
      </c>
      <c r="Q54" s="53">
        <f>P54*1000</f>
        <v>0</v>
      </c>
      <c r="R54" s="49">
        <f>R52-R53</f>
        <v>0</v>
      </c>
      <c r="S54" s="50">
        <f>R54*1000</f>
        <v>0</v>
      </c>
      <c r="T54" s="49">
        <f>T52-T53</f>
        <v>0</v>
      </c>
      <c r="U54" s="53">
        <f>T54*1000</f>
        <v>0</v>
      </c>
      <c r="V54" s="49">
        <f>V52-V53</f>
        <v>0</v>
      </c>
      <c r="W54" s="54">
        <f>V54*1000</f>
        <v>0</v>
      </c>
    </row>
    <row r="55" spans="1:23" x14ac:dyDescent="0.2">
      <c r="A55" s="33"/>
      <c r="B55" s="101"/>
      <c r="C55" s="234"/>
      <c r="D55" s="234"/>
      <c r="E55" s="101"/>
      <c r="F55" s="234"/>
      <c r="G55" s="101"/>
      <c r="H55" s="234"/>
      <c r="I55" s="235"/>
      <c r="J55" s="234"/>
      <c r="K55" s="234"/>
      <c r="L55" s="101"/>
      <c r="M55" s="234"/>
      <c r="N55" s="101"/>
      <c r="O55" s="234"/>
      <c r="P55" s="101"/>
      <c r="Q55" s="234"/>
      <c r="R55" s="101"/>
      <c r="S55" s="234"/>
      <c r="T55" s="101"/>
      <c r="U55" s="234"/>
      <c r="V55" s="101"/>
      <c r="W55" s="234"/>
    </row>
    <row r="56" spans="1:23" ht="13.5" thickBot="1" x14ac:dyDescent="0.25">
      <c r="A56" s="224"/>
      <c r="B56" s="38"/>
      <c r="C56" s="19"/>
      <c r="D56" s="55"/>
      <c r="E56" s="38"/>
      <c r="F56" s="19"/>
      <c r="G56" s="38"/>
      <c r="H56" s="19"/>
      <c r="I56" s="56"/>
      <c r="J56" s="19"/>
      <c r="K56" s="55"/>
      <c r="L56" s="38"/>
      <c r="M56" s="55"/>
      <c r="N56" s="38"/>
      <c r="O56" s="55"/>
      <c r="P56" s="38"/>
      <c r="Q56" s="55"/>
      <c r="R56" s="38"/>
      <c r="S56" s="55"/>
      <c r="T56" s="38"/>
      <c r="U56" s="55"/>
      <c r="V56" s="38"/>
      <c r="W56" s="55"/>
    </row>
    <row r="57" spans="1:23" ht="30.75" customHeight="1" x14ac:dyDescent="0.2">
      <c r="A57" s="228" t="s">
        <v>112</v>
      </c>
      <c r="B57" s="236" t="s">
        <v>156</v>
      </c>
      <c r="C57" s="314">
        <v>2015</v>
      </c>
      <c r="D57" s="3" t="s">
        <v>157</v>
      </c>
      <c r="E57" s="236" t="s">
        <v>158</v>
      </c>
      <c r="F57" s="3" t="s">
        <v>1</v>
      </c>
      <c r="G57" s="236" t="s">
        <v>148</v>
      </c>
      <c r="H57" s="3">
        <v>2014</v>
      </c>
      <c r="I57" s="236" t="s">
        <v>149</v>
      </c>
      <c r="J57" s="314">
        <v>2013</v>
      </c>
      <c r="K57" s="3"/>
      <c r="L57" s="236" t="s">
        <v>150</v>
      </c>
      <c r="M57" s="3">
        <v>2012</v>
      </c>
      <c r="N57" s="236" t="s">
        <v>151</v>
      </c>
      <c r="O57" s="314">
        <v>2011</v>
      </c>
      <c r="P57" s="236" t="s">
        <v>152</v>
      </c>
      <c r="Q57" s="3">
        <v>2010</v>
      </c>
      <c r="R57" s="236" t="s">
        <v>153</v>
      </c>
      <c r="S57" s="314">
        <v>2009</v>
      </c>
      <c r="T57" s="236" t="s">
        <v>154</v>
      </c>
      <c r="U57" s="3">
        <v>2008</v>
      </c>
      <c r="V57" s="236" t="s">
        <v>155</v>
      </c>
      <c r="W57" s="315">
        <v>2007</v>
      </c>
    </row>
    <row r="58" spans="1:23" x14ac:dyDescent="0.2">
      <c r="A58" s="299" t="s">
        <v>113</v>
      </c>
      <c r="B58" s="301"/>
      <c r="C58" s="301"/>
      <c r="D58" s="301"/>
      <c r="E58" s="301"/>
      <c r="F58" s="301"/>
      <c r="G58" s="301"/>
      <c r="H58" s="301"/>
      <c r="I58" s="301"/>
      <c r="J58" s="301"/>
      <c r="K58" s="301"/>
      <c r="L58" s="301"/>
      <c r="M58" s="301"/>
      <c r="N58" s="301"/>
      <c r="O58" s="301"/>
      <c r="P58" s="301"/>
      <c r="Q58" s="301"/>
      <c r="R58" s="301"/>
      <c r="S58" s="301"/>
      <c r="T58" s="301"/>
      <c r="U58" s="301"/>
      <c r="V58" s="301"/>
      <c r="W58" s="300"/>
    </row>
    <row r="59" spans="1:23" x14ac:dyDescent="0.2">
      <c r="A59" s="35" t="s">
        <v>6</v>
      </c>
      <c r="B59" s="5">
        <v>32</v>
      </c>
      <c r="C59" s="36">
        <f>B59*1000</f>
        <v>32000</v>
      </c>
      <c r="D59" s="37"/>
      <c r="E59" s="38">
        <f>G59+D59</f>
        <v>30</v>
      </c>
      <c r="F59" s="39">
        <f>E59*1000</f>
        <v>30000</v>
      </c>
      <c r="G59" s="65">
        <v>30</v>
      </c>
      <c r="H59" s="39">
        <f>G59*1000</f>
        <v>30000</v>
      </c>
      <c r="I59" s="65">
        <v>125</v>
      </c>
      <c r="J59" s="36">
        <f>I59*1000</f>
        <v>125000</v>
      </c>
      <c r="K59" s="37"/>
      <c r="L59" s="65"/>
      <c r="M59" s="39"/>
      <c r="N59" s="65"/>
      <c r="O59" s="36"/>
      <c r="P59" s="65"/>
      <c r="Q59" s="39"/>
      <c r="R59" s="65"/>
      <c r="S59" s="36"/>
      <c r="T59" s="65"/>
      <c r="U59" s="39"/>
      <c r="V59" s="65"/>
      <c r="W59" s="41"/>
    </row>
    <row r="60" spans="1:23" x14ac:dyDescent="0.2">
      <c r="A60" s="35" t="s">
        <v>7</v>
      </c>
      <c r="B60" s="5">
        <v>86</v>
      </c>
      <c r="C60" s="43">
        <f>B60*1000</f>
        <v>86000</v>
      </c>
      <c r="D60" s="44">
        <v>21</v>
      </c>
      <c r="E60" s="38">
        <f>G60+D60</f>
        <v>111</v>
      </c>
      <c r="F60" s="45">
        <f>E60*1000</f>
        <v>111000</v>
      </c>
      <c r="G60" s="66">
        <v>90</v>
      </c>
      <c r="H60" s="45">
        <f>G60*1000</f>
        <v>90000</v>
      </c>
      <c r="I60" s="66">
        <v>425</v>
      </c>
      <c r="J60" s="43">
        <f>I60*1000</f>
        <v>425000</v>
      </c>
      <c r="K60" s="44"/>
      <c r="L60" s="66"/>
      <c r="M60" s="45"/>
      <c r="N60" s="66"/>
      <c r="O60" s="43"/>
      <c r="P60" s="66"/>
      <c r="Q60" s="45"/>
      <c r="R60" s="66"/>
      <c r="S60" s="43"/>
      <c r="T60" s="66"/>
      <c r="U60" s="45"/>
      <c r="V60" s="66"/>
      <c r="W60" s="47"/>
    </row>
    <row r="61" spans="1:23" ht="13.5" thickBot="1" x14ac:dyDescent="0.25">
      <c r="A61" s="48" t="s">
        <v>8</v>
      </c>
      <c r="B61" s="49">
        <f>B59-B60</f>
        <v>-54</v>
      </c>
      <c r="C61" s="50">
        <f>B61*1000</f>
        <v>-54000</v>
      </c>
      <c r="D61" s="51"/>
      <c r="E61" s="67">
        <f>E59-E60</f>
        <v>-81</v>
      </c>
      <c r="F61" s="53">
        <f>E61*1000</f>
        <v>-81000</v>
      </c>
      <c r="G61" s="67">
        <f>G59-G60</f>
        <v>-60</v>
      </c>
      <c r="H61" s="53">
        <f>G61*1000</f>
        <v>-60000</v>
      </c>
      <c r="I61" s="67">
        <f t="shared" ref="I61" si="11">I59-I60</f>
        <v>-300</v>
      </c>
      <c r="J61" s="50">
        <f>I61*1000</f>
        <v>-300000</v>
      </c>
      <c r="K61" s="51"/>
      <c r="L61" s="67"/>
      <c r="M61" s="53"/>
      <c r="N61" s="67"/>
      <c r="O61" s="50"/>
      <c r="P61" s="67"/>
      <c r="Q61" s="53"/>
      <c r="R61" s="67"/>
      <c r="S61" s="50"/>
      <c r="T61" s="201"/>
      <c r="U61" s="53"/>
      <c r="V61" s="201"/>
      <c r="W61" s="54"/>
    </row>
    <row r="62" spans="1:23" x14ac:dyDescent="0.2">
      <c r="A62" s="290" t="s">
        <v>114</v>
      </c>
      <c r="B62" s="291"/>
      <c r="C62" s="291"/>
      <c r="D62" s="291"/>
      <c r="E62" s="291"/>
      <c r="F62" s="291"/>
      <c r="G62" s="291"/>
      <c r="H62" s="291"/>
      <c r="I62" s="291"/>
      <c r="J62" s="291"/>
      <c r="K62" s="291"/>
      <c r="L62" s="291"/>
      <c r="M62" s="291"/>
      <c r="N62" s="291"/>
      <c r="O62" s="291"/>
      <c r="P62" s="291"/>
      <c r="Q62" s="291"/>
      <c r="R62" s="291"/>
      <c r="S62" s="291"/>
      <c r="T62" s="291"/>
      <c r="U62" s="291"/>
      <c r="V62" s="291"/>
      <c r="W62" s="292"/>
    </row>
    <row r="63" spans="1:23" x14ac:dyDescent="0.2">
      <c r="A63" s="35" t="s">
        <v>6</v>
      </c>
      <c r="B63" s="5">
        <v>875</v>
      </c>
      <c r="C63" s="36">
        <f>B63*1000</f>
        <v>875000</v>
      </c>
      <c r="D63" s="37"/>
      <c r="E63" s="38">
        <f>G63+D63</f>
        <v>853</v>
      </c>
      <c r="F63" s="39">
        <f>E63*1000</f>
        <v>853000</v>
      </c>
      <c r="G63" s="65">
        <v>853</v>
      </c>
      <c r="H63" s="39">
        <f>G63*1000</f>
        <v>853000</v>
      </c>
      <c r="I63" s="65">
        <v>672</v>
      </c>
      <c r="J63" s="36">
        <f>I63*1000</f>
        <v>672000</v>
      </c>
      <c r="K63" s="37"/>
      <c r="L63" s="65"/>
      <c r="M63" s="39"/>
      <c r="N63" s="65"/>
      <c r="O63" s="36"/>
      <c r="P63" s="65"/>
      <c r="Q63" s="39"/>
      <c r="R63" s="65"/>
      <c r="S63" s="36"/>
      <c r="T63" s="65"/>
      <c r="U63" s="39"/>
      <c r="V63" s="65"/>
      <c r="W63" s="41"/>
    </row>
    <row r="64" spans="1:23" x14ac:dyDescent="0.2">
      <c r="A64" s="35" t="s">
        <v>7</v>
      </c>
      <c r="B64" s="5">
        <v>1492</v>
      </c>
      <c r="C64" s="43">
        <f>B64*1000</f>
        <v>1492000</v>
      </c>
      <c r="D64" s="44">
        <v>576</v>
      </c>
      <c r="E64" s="38">
        <f>G64+D64</f>
        <v>3093</v>
      </c>
      <c r="F64" s="45">
        <f>E64*1000</f>
        <v>3093000</v>
      </c>
      <c r="G64" s="66">
        <v>2517</v>
      </c>
      <c r="H64" s="45">
        <f>G64*1000</f>
        <v>2517000</v>
      </c>
      <c r="I64" s="66">
        <v>2228</v>
      </c>
      <c r="J64" s="43">
        <f>I64*1000</f>
        <v>2228000</v>
      </c>
      <c r="K64" s="44"/>
      <c r="L64" s="66"/>
      <c r="M64" s="45"/>
      <c r="N64" s="66"/>
      <c r="O64" s="43"/>
      <c r="P64" s="66"/>
      <c r="Q64" s="45"/>
      <c r="R64" s="66"/>
      <c r="S64" s="43"/>
      <c r="T64" s="66"/>
      <c r="U64" s="45"/>
      <c r="V64" s="66"/>
      <c r="W64" s="47"/>
    </row>
    <row r="65" spans="1:23" ht="13.5" thickBot="1" x14ac:dyDescent="0.25">
      <c r="A65" s="48" t="s">
        <v>8</v>
      </c>
      <c r="B65" s="49">
        <f>B63-B64</f>
        <v>-617</v>
      </c>
      <c r="C65" s="50">
        <f>B65*1000</f>
        <v>-617000</v>
      </c>
      <c r="D65" s="51"/>
      <c r="E65" s="67">
        <f>E63-E64</f>
        <v>-2240</v>
      </c>
      <c r="F65" s="53">
        <f>E65*1000</f>
        <v>-2240000</v>
      </c>
      <c r="G65" s="67">
        <f>G63-G64</f>
        <v>-1664</v>
      </c>
      <c r="H65" s="53">
        <f>G65*1000</f>
        <v>-1664000</v>
      </c>
      <c r="I65" s="67">
        <f t="shared" ref="I65" si="12">I63-I64</f>
        <v>-1556</v>
      </c>
      <c r="J65" s="50">
        <f>I65*1000</f>
        <v>-1556000</v>
      </c>
      <c r="K65" s="51"/>
      <c r="L65" s="67"/>
      <c r="M65" s="53"/>
      <c r="N65" s="67"/>
      <c r="O65" s="50"/>
      <c r="P65" s="67"/>
      <c r="Q65" s="53"/>
      <c r="R65" s="67"/>
      <c r="S65" s="50"/>
      <c r="T65" s="201"/>
      <c r="U65" s="53"/>
      <c r="V65" s="201"/>
      <c r="W65" s="54"/>
    </row>
    <row r="66" spans="1:23" x14ac:dyDescent="0.2">
      <c r="A66" s="290" t="s">
        <v>115</v>
      </c>
      <c r="B66" s="291"/>
      <c r="C66" s="291"/>
      <c r="D66" s="291"/>
      <c r="E66" s="291"/>
      <c r="F66" s="291"/>
      <c r="G66" s="291"/>
      <c r="H66" s="291"/>
      <c r="I66" s="291"/>
      <c r="J66" s="291"/>
      <c r="K66" s="291"/>
      <c r="L66" s="291"/>
      <c r="M66" s="291"/>
      <c r="N66" s="291"/>
      <c r="O66" s="291"/>
      <c r="P66" s="291"/>
      <c r="Q66" s="291"/>
      <c r="R66" s="291"/>
      <c r="S66" s="291"/>
      <c r="T66" s="291"/>
      <c r="U66" s="291"/>
      <c r="V66" s="291"/>
      <c r="W66" s="292"/>
    </row>
    <row r="67" spans="1:23" x14ac:dyDescent="0.2">
      <c r="A67" s="35" t="s">
        <v>6</v>
      </c>
      <c r="B67" s="5">
        <v>454</v>
      </c>
      <c r="C67" s="36">
        <f>B67*1000</f>
        <v>454000</v>
      </c>
      <c r="D67" s="37"/>
      <c r="E67" s="38">
        <f>G67+D67</f>
        <v>410</v>
      </c>
      <c r="F67" s="39">
        <f>E67*1000</f>
        <v>410000</v>
      </c>
      <c r="G67" s="65">
        <v>410</v>
      </c>
      <c r="H67" s="39">
        <f>G67*1000</f>
        <v>410000</v>
      </c>
      <c r="I67" s="65">
        <v>335</v>
      </c>
      <c r="J67" s="36">
        <f>I67*1000</f>
        <v>335000</v>
      </c>
      <c r="K67" s="37"/>
      <c r="L67" s="65"/>
      <c r="M67" s="39"/>
      <c r="N67" s="65"/>
      <c r="O67" s="36"/>
      <c r="P67" s="65"/>
      <c r="Q67" s="39"/>
      <c r="R67" s="65"/>
      <c r="S67" s="36"/>
      <c r="T67" s="65"/>
      <c r="U67" s="39"/>
      <c r="V67" s="65"/>
      <c r="W67" s="41"/>
    </row>
    <row r="68" spans="1:23" x14ac:dyDescent="0.2">
      <c r="A68" s="35" t="s">
        <v>7</v>
      </c>
      <c r="B68" s="5">
        <v>1053</v>
      </c>
      <c r="C68" s="43">
        <f>B68*1000</f>
        <v>1053000</v>
      </c>
      <c r="D68" s="44">
        <v>277</v>
      </c>
      <c r="E68" s="38">
        <f>G68+D68</f>
        <v>1486</v>
      </c>
      <c r="F68" s="45">
        <f>E68*1000</f>
        <v>1486000</v>
      </c>
      <c r="G68" s="66">
        <v>1209</v>
      </c>
      <c r="H68" s="45">
        <f>G68*1000</f>
        <v>1209000</v>
      </c>
      <c r="I68" s="66">
        <v>1098</v>
      </c>
      <c r="J68" s="43">
        <f>I68*1000</f>
        <v>1098000</v>
      </c>
      <c r="K68" s="44"/>
      <c r="L68" s="66"/>
      <c r="M68" s="45"/>
      <c r="N68" s="66"/>
      <c r="O68" s="43"/>
      <c r="P68" s="66"/>
      <c r="Q68" s="45"/>
      <c r="R68" s="66"/>
      <c r="S68" s="43"/>
      <c r="T68" s="66"/>
      <c r="U68" s="45"/>
      <c r="V68" s="66"/>
      <c r="W68" s="47"/>
    </row>
    <row r="69" spans="1:23" ht="13.5" thickBot="1" x14ac:dyDescent="0.25">
      <c r="A69" s="48" t="s">
        <v>8</v>
      </c>
      <c r="B69" s="49">
        <f>B67-B68</f>
        <v>-599</v>
      </c>
      <c r="C69" s="50">
        <f>B69*1000</f>
        <v>-599000</v>
      </c>
      <c r="D69" s="51"/>
      <c r="E69" s="67">
        <f>E67-E68</f>
        <v>-1076</v>
      </c>
      <c r="F69" s="53">
        <f>E69*1000</f>
        <v>-1076000</v>
      </c>
      <c r="G69" s="67">
        <f>G67-G68</f>
        <v>-799</v>
      </c>
      <c r="H69" s="53">
        <f>G69*1000</f>
        <v>-799000</v>
      </c>
      <c r="I69" s="67">
        <f t="shared" ref="I69" si="13">I67-I68</f>
        <v>-763</v>
      </c>
      <c r="J69" s="50">
        <f>I69*1000</f>
        <v>-763000</v>
      </c>
      <c r="K69" s="51"/>
      <c r="L69" s="67"/>
      <c r="M69" s="53"/>
      <c r="N69" s="67"/>
      <c r="O69" s="50"/>
      <c r="P69" s="67"/>
      <c r="Q69" s="53"/>
      <c r="R69" s="67"/>
      <c r="S69" s="50"/>
      <c r="T69" s="201"/>
      <c r="U69" s="53"/>
      <c r="V69" s="201"/>
      <c r="W69" s="54"/>
    </row>
    <row r="70" spans="1:23" s="74" customFormat="1" x14ac:dyDescent="0.2">
      <c r="A70" s="92" t="s">
        <v>85</v>
      </c>
      <c r="B70" s="38"/>
      <c r="C70" s="37"/>
      <c r="D70" s="37"/>
      <c r="E70" s="40"/>
      <c r="F70" s="37"/>
      <c r="G70" s="40"/>
      <c r="H70" s="37"/>
      <c r="I70" s="40"/>
      <c r="J70" s="37"/>
      <c r="K70" s="37"/>
      <c r="L70" s="40"/>
      <c r="M70" s="37"/>
      <c r="N70" s="40"/>
      <c r="O70" s="37"/>
      <c r="P70" s="40"/>
      <c r="Q70" s="37"/>
      <c r="R70" s="40"/>
      <c r="S70" s="37"/>
      <c r="T70" s="40"/>
      <c r="U70" s="37"/>
      <c r="V70" s="58"/>
      <c r="W70" s="63"/>
    </row>
    <row r="71" spans="1:23" x14ac:dyDescent="0.2">
      <c r="A71" s="35" t="s">
        <v>6</v>
      </c>
      <c r="B71" s="5">
        <v>18</v>
      </c>
      <c r="C71" s="36">
        <f t="shared" ref="C71:J77" si="14">B71*1000</f>
        <v>18000</v>
      </c>
      <c r="D71" s="37"/>
      <c r="E71" s="65">
        <v>13</v>
      </c>
      <c r="F71" s="39">
        <f t="shared" ref="F71:F105" si="15">E71*1000</f>
        <v>13000</v>
      </c>
      <c r="G71" s="65">
        <v>13</v>
      </c>
      <c r="H71" s="39">
        <f t="shared" si="14"/>
        <v>13000</v>
      </c>
      <c r="I71" s="65">
        <v>46</v>
      </c>
      <c r="J71" s="36">
        <f t="shared" si="14"/>
        <v>46000</v>
      </c>
      <c r="K71" s="37"/>
      <c r="L71" s="65"/>
      <c r="M71" s="39"/>
      <c r="N71" s="65"/>
      <c r="O71" s="36"/>
      <c r="P71" s="65"/>
      <c r="Q71" s="39"/>
      <c r="R71" s="65"/>
      <c r="S71" s="36"/>
      <c r="T71" s="65"/>
      <c r="U71" s="39"/>
      <c r="V71" s="65"/>
      <c r="W71" s="41"/>
    </row>
    <row r="72" spans="1:23" x14ac:dyDescent="0.2">
      <c r="A72" s="35" t="s">
        <v>7</v>
      </c>
      <c r="B72" s="5">
        <v>50</v>
      </c>
      <c r="C72" s="43">
        <f t="shared" si="14"/>
        <v>50000</v>
      </c>
      <c r="D72" s="44"/>
      <c r="E72" s="66">
        <v>40</v>
      </c>
      <c r="F72" s="45">
        <f t="shared" si="15"/>
        <v>40000</v>
      </c>
      <c r="G72" s="66">
        <v>40</v>
      </c>
      <c r="H72" s="45">
        <f t="shared" si="14"/>
        <v>40000</v>
      </c>
      <c r="I72" s="66">
        <v>158</v>
      </c>
      <c r="J72" s="43">
        <f t="shared" si="14"/>
        <v>158000</v>
      </c>
      <c r="K72" s="44"/>
      <c r="L72" s="66"/>
      <c r="M72" s="45"/>
      <c r="N72" s="66"/>
      <c r="O72" s="43"/>
      <c r="P72" s="66"/>
      <c r="Q72" s="45"/>
      <c r="R72" s="66"/>
      <c r="S72" s="43"/>
      <c r="T72" s="66"/>
      <c r="U72" s="45"/>
      <c r="V72" s="66"/>
      <c r="W72" s="47"/>
    </row>
    <row r="73" spans="1:23" ht="13.5" thickBot="1" x14ac:dyDescent="0.25">
      <c r="A73" s="48" t="s">
        <v>8</v>
      </c>
      <c r="B73" s="49">
        <f>B71-B72</f>
        <v>-32</v>
      </c>
      <c r="C73" s="50">
        <f t="shared" si="14"/>
        <v>-32000</v>
      </c>
      <c r="D73" s="51"/>
      <c r="E73" s="67">
        <f>E71-E72</f>
        <v>-27</v>
      </c>
      <c r="F73" s="53">
        <f t="shared" si="15"/>
        <v>-27000</v>
      </c>
      <c r="G73" s="67">
        <f>G71-G72</f>
        <v>-27</v>
      </c>
      <c r="H73" s="53">
        <f t="shared" si="14"/>
        <v>-27000</v>
      </c>
      <c r="I73" s="67">
        <f t="shared" ref="I73" si="16">I71-I72</f>
        <v>-112</v>
      </c>
      <c r="J73" s="50">
        <f t="shared" si="14"/>
        <v>-112000</v>
      </c>
      <c r="K73" s="51"/>
      <c r="L73" s="67"/>
      <c r="M73" s="53"/>
      <c r="N73" s="67"/>
      <c r="O73" s="50"/>
      <c r="P73" s="67"/>
      <c r="Q73" s="53"/>
      <c r="R73" s="67"/>
      <c r="S73" s="50"/>
      <c r="T73" s="201"/>
      <c r="U73" s="53"/>
      <c r="V73" s="201"/>
      <c r="W73" s="54"/>
    </row>
    <row r="74" spans="1:23" s="74" customFormat="1" x14ac:dyDescent="0.2">
      <c r="A74" s="102" t="s">
        <v>86</v>
      </c>
      <c r="B74" s="101"/>
      <c r="C74" s="30"/>
      <c r="D74" s="30"/>
      <c r="E74" s="31"/>
      <c r="F74" s="30"/>
      <c r="G74" s="31"/>
      <c r="H74" s="30"/>
      <c r="I74" s="31"/>
      <c r="J74" s="30"/>
      <c r="K74" s="30"/>
      <c r="L74" s="31"/>
      <c r="M74" s="30"/>
      <c r="N74" s="31"/>
      <c r="O74" s="30"/>
      <c r="P74" s="31"/>
      <c r="Q74" s="30"/>
      <c r="R74" s="31"/>
      <c r="S74" s="30"/>
      <c r="T74" s="31"/>
      <c r="U74" s="30"/>
      <c r="V74" s="58"/>
      <c r="W74" s="63"/>
    </row>
    <row r="75" spans="1:23" x14ac:dyDescent="0.2">
      <c r="A75" s="35" t="s">
        <v>6</v>
      </c>
      <c r="B75" s="5">
        <v>58</v>
      </c>
      <c r="C75" s="36">
        <f t="shared" si="14"/>
        <v>58000</v>
      </c>
      <c r="D75" s="37"/>
      <c r="E75" s="65">
        <v>65</v>
      </c>
      <c r="F75" s="39">
        <f t="shared" si="15"/>
        <v>65000</v>
      </c>
      <c r="G75" s="65">
        <v>65</v>
      </c>
      <c r="H75" s="39">
        <f t="shared" si="14"/>
        <v>65000</v>
      </c>
      <c r="I75" s="65">
        <v>190</v>
      </c>
      <c r="J75" s="36">
        <f t="shared" si="14"/>
        <v>190000</v>
      </c>
      <c r="K75" s="37"/>
      <c r="L75" s="65"/>
      <c r="M75" s="39"/>
      <c r="N75" s="65"/>
      <c r="O75" s="36"/>
      <c r="P75" s="65"/>
      <c r="Q75" s="39"/>
      <c r="R75" s="65"/>
      <c r="S75" s="36"/>
      <c r="T75" s="65"/>
      <c r="U75" s="39"/>
      <c r="V75" s="65"/>
      <c r="W75" s="41"/>
    </row>
    <row r="76" spans="1:23" x14ac:dyDescent="0.2">
      <c r="A76" s="35" t="s">
        <v>7</v>
      </c>
      <c r="B76" s="5">
        <v>167</v>
      </c>
      <c r="C76" s="43">
        <f t="shared" si="14"/>
        <v>167000</v>
      </c>
      <c r="D76" s="44"/>
      <c r="E76" s="66">
        <v>190</v>
      </c>
      <c r="F76" s="45">
        <f t="shared" si="15"/>
        <v>190000</v>
      </c>
      <c r="G76" s="66">
        <v>190</v>
      </c>
      <c r="H76" s="45">
        <f t="shared" si="14"/>
        <v>190000</v>
      </c>
      <c r="I76" s="66">
        <v>649</v>
      </c>
      <c r="J76" s="43">
        <f t="shared" si="14"/>
        <v>649000</v>
      </c>
      <c r="K76" s="44"/>
      <c r="L76" s="66"/>
      <c r="M76" s="45"/>
      <c r="N76" s="66"/>
      <c r="O76" s="43"/>
      <c r="P76" s="66"/>
      <c r="Q76" s="45"/>
      <c r="R76" s="66"/>
      <c r="S76" s="43"/>
      <c r="T76" s="66"/>
      <c r="U76" s="45"/>
      <c r="V76" s="66"/>
      <c r="W76" s="47"/>
    </row>
    <row r="77" spans="1:23" ht="13.5" thickBot="1" x14ac:dyDescent="0.25">
      <c r="A77" s="48" t="s">
        <v>8</v>
      </c>
      <c r="B77" s="49">
        <f>B75-B76</f>
        <v>-109</v>
      </c>
      <c r="C77" s="50">
        <f t="shared" si="14"/>
        <v>-109000</v>
      </c>
      <c r="D77" s="51"/>
      <c r="E77" s="67">
        <f>E75-E76</f>
        <v>-125</v>
      </c>
      <c r="F77" s="53">
        <f t="shared" si="15"/>
        <v>-125000</v>
      </c>
      <c r="G77" s="67">
        <f>G75-G76</f>
        <v>-125</v>
      </c>
      <c r="H77" s="53">
        <f t="shared" si="14"/>
        <v>-125000</v>
      </c>
      <c r="I77" s="67">
        <f t="shared" ref="I77" si="17">I75-I76</f>
        <v>-459</v>
      </c>
      <c r="J77" s="50">
        <f t="shared" si="14"/>
        <v>-459000</v>
      </c>
      <c r="K77" s="51"/>
      <c r="L77" s="67"/>
      <c r="M77" s="53"/>
      <c r="N77" s="67"/>
      <c r="O77" s="50"/>
      <c r="P77" s="67"/>
      <c r="Q77" s="53"/>
      <c r="R77" s="67"/>
      <c r="S77" s="50"/>
      <c r="T77" s="201"/>
      <c r="U77" s="53"/>
      <c r="V77" s="201"/>
      <c r="W77" s="54"/>
    </row>
    <row r="78" spans="1:23" s="74" customFormat="1" x14ac:dyDescent="0.2">
      <c r="A78" s="102" t="s">
        <v>87</v>
      </c>
      <c r="B78" s="101"/>
      <c r="C78" s="30"/>
      <c r="D78" s="30"/>
      <c r="E78" s="31"/>
      <c r="F78" s="30"/>
      <c r="G78" s="31"/>
      <c r="H78" s="30"/>
      <c r="I78" s="31"/>
      <c r="J78" s="30"/>
      <c r="K78" s="30"/>
      <c r="L78" s="31"/>
      <c r="M78" s="30"/>
      <c r="N78" s="31"/>
      <c r="O78" s="30"/>
      <c r="P78" s="31"/>
      <c r="Q78" s="30"/>
      <c r="R78" s="31"/>
      <c r="S78" s="30"/>
      <c r="T78" s="31"/>
      <c r="U78" s="30"/>
      <c r="V78" s="58"/>
      <c r="W78" s="63"/>
    </row>
    <row r="79" spans="1:23" x14ac:dyDescent="0.2">
      <c r="A79" s="35" t="s">
        <v>6</v>
      </c>
      <c r="B79" s="5">
        <v>72</v>
      </c>
      <c r="C79" s="36">
        <f t="shared" ref="C79:J81" si="18">B79*1000</f>
        <v>72000</v>
      </c>
      <c r="D79" s="37"/>
      <c r="E79" s="65">
        <v>29</v>
      </c>
      <c r="F79" s="39">
        <f t="shared" si="15"/>
        <v>29000</v>
      </c>
      <c r="G79" s="65">
        <v>29</v>
      </c>
      <c r="H79" s="39">
        <f t="shared" si="18"/>
        <v>29000</v>
      </c>
      <c r="I79" s="65">
        <v>104</v>
      </c>
      <c r="J79" s="36">
        <f t="shared" si="18"/>
        <v>104000</v>
      </c>
      <c r="K79" s="37"/>
      <c r="L79" s="65"/>
      <c r="M79" s="39"/>
      <c r="N79" s="65"/>
      <c r="O79" s="36"/>
      <c r="P79" s="65"/>
      <c r="Q79" s="39"/>
      <c r="R79" s="65"/>
      <c r="S79" s="36"/>
      <c r="T79" s="65"/>
      <c r="U79" s="39"/>
      <c r="V79" s="65"/>
      <c r="W79" s="41"/>
    </row>
    <row r="80" spans="1:23" x14ac:dyDescent="0.2">
      <c r="A80" s="35" t="s">
        <v>7</v>
      </c>
      <c r="B80" s="5">
        <v>207</v>
      </c>
      <c r="C80" s="43">
        <f t="shared" si="18"/>
        <v>207000</v>
      </c>
      <c r="D80" s="44"/>
      <c r="E80" s="66">
        <v>85</v>
      </c>
      <c r="F80" s="45">
        <f t="shared" si="15"/>
        <v>85000</v>
      </c>
      <c r="G80" s="66">
        <v>85</v>
      </c>
      <c r="H80" s="45">
        <f t="shared" si="18"/>
        <v>85000</v>
      </c>
      <c r="I80" s="66">
        <v>354</v>
      </c>
      <c r="J80" s="43">
        <f t="shared" si="18"/>
        <v>354000</v>
      </c>
      <c r="K80" s="44"/>
      <c r="L80" s="66"/>
      <c r="M80" s="45"/>
      <c r="N80" s="66"/>
      <c r="O80" s="43"/>
      <c r="P80" s="66"/>
      <c r="Q80" s="45"/>
      <c r="R80" s="66"/>
      <c r="S80" s="43"/>
      <c r="T80" s="66"/>
      <c r="U80" s="45"/>
      <c r="V80" s="66"/>
      <c r="W80" s="47"/>
    </row>
    <row r="81" spans="1:23" ht="13.5" thickBot="1" x14ac:dyDescent="0.25">
      <c r="A81" s="48" t="s">
        <v>8</v>
      </c>
      <c r="B81" s="49">
        <f>B79-B80</f>
        <v>-135</v>
      </c>
      <c r="C81" s="50">
        <f t="shared" si="18"/>
        <v>-135000</v>
      </c>
      <c r="D81" s="51"/>
      <c r="E81" s="67">
        <f>E79-E80</f>
        <v>-56</v>
      </c>
      <c r="F81" s="53">
        <f t="shared" si="15"/>
        <v>-56000</v>
      </c>
      <c r="G81" s="67">
        <f>G79-G80</f>
        <v>-56</v>
      </c>
      <c r="H81" s="53">
        <f t="shared" si="18"/>
        <v>-56000</v>
      </c>
      <c r="I81" s="67">
        <f t="shared" ref="I81" si="19">I79-I80</f>
        <v>-250</v>
      </c>
      <c r="J81" s="50">
        <f t="shared" si="18"/>
        <v>-250000</v>
      </c>
      <c r="K81" s="51"/>
      <c r="L81" s="67"/>
      <c r="M81" s="53"/>
      <c r="N81" s="67"/>
      <c r="O81" s="50"/>
      <c r="P81" s="67"/>
      <c r="Q81" s="53"/>
      <c r="R81" s="67"/>
      <c r="S81" s="50"/>
      <c r="T81" s="201"/>
      <c r="U81" s="53"/>
      <c r="V81" s="201"/>
      <c r="W81" s="54"/>
    </row>
    <row r="82" spans="1:23" s="74" customFormat="1" x14ac:dyDescent="0.2">
      <c r="A82" s="102" t="s">
        <v>88</v>
      </c>
      <c r="B82" s="101"/>
      <c r="C82" s="30"/>
      <c r="D82" s="30"/>
      <c r="E82" s="31"/>
      <c r="F82" s="30"/>
      <c r="G82" s="31"/>
      <c r="H82" s="30"/>
      <c r="I82" s="31"/>
      <c r="J82" s="30"/>
      <c r="K82" s="30"/>
      <c r="L82" s="31"/>
      <c r="M82" s="30"/>
      <c r="N82" s="31"/>
      <c r="O82" s="30"/>
      <c r="P82" s="31"/>
      <c r="Q82" s="30"/>
      <c r="R82" s="31"/>
      <c r="S82" s="30"/>
      <c r="T82" s="31"/>
      <c r="U82" s="30"/>
      <c r="V82" s="58"/>
      <c r="W82" s="63"/>
    </row>
    <row r="83" spans="1:23" x14ac:dyDescent="0.2">
      <c r="A83" s="35" t="s">
        <v>6</v>
      </c>
      <c r="B83" s="5">
        <v>7</v>
      </c>
      <c r="C83" s="36">
        <f t="shared" ref="C83:J85" si="20">B83*1000</f>
        <v>7000</v>
      </c>
      <c r="D83" s="37"/>
      <c r="E83" s="65">
        <v>5</v>
      </c>
      <c r="F83" s="39">
        <f t="shared" si="15"/>
        <v>5000</v>
      </c>
      <c r="G83" s="65">
        <v>5</v>
      </c>
      <c r="H83" s="39">
        <f t="shared" si="20"/>
        <v>5000</v>
      </c>
      <c r="I83" s="65">
        <v>4</v>
      </c>
      <c r="J83" s="36">
        <f t="shared" si="20"/>
        <v>4000</v>
      </c>
      <c r="K83" s="37"/>
      <c r="L83" s="65"/>
      <c r="M83" s="39"/>
      <c r="N83" s="65"/>
      <c r="O83" s="36"/>
      <c r="P83" s="65"/>
      <c r="Q83" s="39"/>
      <c r="R83" s="65"/>
      <c r="S83" s="36"/>
      <c r="T83" s="65"/>
      <c r="U83" s="39"/>
      <c r="V83" s="65"/>
      <c r="W83" s="41"/>
    </row>
    <row r="84" spans="1:23" x14ac:dyDescent="0.2">
      <c r="A84" s="35" t="s">
        <v>7</v>
      </c>
      <c r="B84" s="5">
        <v>21</v>
      </c>
      <c r="C84" s="43">
        <f t="shared" si="20"/>
        <v>21000</v>
      </c>
      <c r="D84" s="44"/>
      <c r="E84" s="66">
        <v>16</v>
      </c>
      <c r="F84" s="45">
        <f t="shared" si="15"/>
        <v>16000</v>
      </c>
      <c r="G84" s="66">
        <v>16</v>
      </c>
      <c r="H84" s="45">
        <f t="shared" si="20"/>
        <v>16000</v>
      </c>
      <c r="I84" s="66">
        <v>12</v>
      </c>
      <c r="J84" s="43">
        <f t="shared" si="20"/>
        <v>12000</v>
      </c>
      <c r="K84" s="44"/>
      <c r="L84" s="66"/>
      <c r="M84" s="45"/>
      <c r="N84" s="66"/>
      <c r="O84" s="43"/>
      <c r="P84" s="66"/>
      <c r="Q84" s="45"/>
      <c r="R84" s="66"/>
      <c r="S84" s="43"/>
      <c r="T84" s="66"/>
      <c r="U84" s="45"/>
      <c r="V84" s="66"/>
      <c r="W84" s="47"/>
    </row>
    <row r="85" spans="1:23" ht="13.5" thickBot="1" x14ac:dyDescent="0.25">
      <c r="A85" s="48" t="s">
        <v>8</v>
      </c>
      <c r="B85" s="49">
        <f>B83-B84</f>
        <v>-14</v>
      </c>
      <c r="C85" s="50">
        <f t="shared" si="20"/>
        <v>-14000</v>
      </c>
      <c r="D85" s="51"/>
      <c r="E85" s="67">
        <f>E83-E84</f>
        <v>-11</v>
      </c>
      <c r="F85" s="53">
        <f t="shared" si="15"/>
        <v>-11000</v>
      </c>
      <c r="G85" s="67">
        <f>G83-G84</f>
        <v>-11</v>
      </c>
      <c r="H85" s="53">
        <f t="shared" si="20"/>
        <v>-11000</v>
      </c>
      <c r="I85" s="67">
        <f t="shared" ref="I85" si="21">I83-I84</f>
        <v>-8</v>
      </c>
      <c r="J85" s="50">
        <f t="shared" si="20"/>
        <v>-8000</v>
      </c>
      <c r="K85" s="51"/>
      <c r="L85" s="67"/>
      <c r="M85" s="53"/>
      <c r="N85" s="67"/>
      <c r="O85" s="50"/>
      <c r="P85" s="67"/>
      <c r="Q85" s="53"/>
      <c r="R85" s="67"/>
      <c r="S85" s="50"/>
      <c r="T85" s="201"/>
      <c r="U85" s="53"/>
      <c r="V85" s="201"/>
      <c r="W85" s="54"/>
    </row>
    <row r="86" spans="1:23" s="74" customFormat="1" x14ac:dyDescent="0.2">
      <c r="A86" s="102" t="s">
        <v>89</v>
      </c>
      <c r="B86" s="101"/>
      <c r="C86" s="30"/>
      <c r="D86" s="30"/>
      <c r="E86" s="31"/>
      <c r="F86" s="30"/>
      <c r="G86" s="31"/>
      <c r="H86" s="30"/>
      <c r="I86" s="31"/>
      <c r="J86" s="30"/>
      <c r="K86" s="30"/>
      <c r="L86" s="31"/>
      <c r="M86" s="30"/>
      <c r="N86" s="31"/>
      <c r="O86" s="30"/>
      <c r="P86" s="31"/>
      <c r="Q86" s="30"/>
      <c r="R86" s="31"/>
      <c r="S86" s="30"/>
      <c r="T86" s="31"/>
      <c r="U86" s="30"/>
      <c r="V86" s="58"/>
      <c r="W86" s="63"/>
    </row>
    <row r="87" spans="1:23" x14ac:dyDescent="0.2">
      <c r="A87" s="35" t="s">
        <v>6</v>
      </c>
      <c r="B87" s="5">
        <v>6</v>
      </c>
      <c r="C87" s="36">
        <f t="shared" ref="C87:J89" si="22">B87*1000</f>
        <v>6000</v>
      </c>
      <c r="D87" s="37"/>
      <c r="E87" s="65">
        <v>11</v>
      </c>
      <c r="F87" s="39">
        <f t="shared" si="15"/>
        <v>11000</v>
      </c>
      <c r="G87" s="65">
        <v>11</v>
      </c>
      <c r="H87" s="39">
        <f t="shared" si="22"/>
        <v>11000</v>
      </c>
      <c r="I87" s="65">
        <v>10</v>
      </c>
      <c r="J87" s="36">
        <f t="shared" si="22"/>
        <v>10000</v>
      </c>
      <c r="K87" s="37"/>
      <c r="L87" s="65"/>
      <c r="M87" s="39"/>
      <c r="N87" s="65"/>
      <c r="O87" s="36"/>
      <c r="P87" s="65"/>
      <c r="Q87" s="39"/>
      <c r="R87" s="65"/>
      <c r="S87" s="36"/>
      <c r="T87" s="65"/>
      <c r="U87" s="39"/>
      <c r="V87" s="65"/>
      <c r="W87" s="41"/>
    </row>
    <row r="88" spans="1:23" x14ac:dyDescent="0.2">
      <c r="A88" s="35" t="s">
        <v>7</v>
      </c>
      <c r="B88" s="5">
        <v>16</v>
      </c>
      <c r="C88" s="43">
        <f t="shared" si="22"/>
        <v>16000</v>
      </c>
      <c r="D88" s="44"/>
      <c r="E88" s="66">
        <v>15</v>
      </c>
      <c r="F88" s="45">
        <f t="shared" si="15"/>
        <v>15000</v>
      </c>
      <c r="G88" s="66">
        <v>15</v>
      </c>
      <c r="H88" s="45">
        <f t="shared" si="22"/>
        <v>15000</v>
      </c>
      <c r="I88" s="66">
        <v>34</v>
      </c>
      <c r="J88" s="43">
        <f t="shared" si="22"/>
        <v>34000</v>
      </c>
      <c r="K88" s="44"/>
      <c r="L88" s="66"/>
      <c r="M88" s="45"/>
      <c r="N88" s="66"/>
      <c r="O88" s="43"/>
      <c r="P88" s="66"/>
      <c r="Q88" s="45"/>
      <c r="R88" s="66"/>
      <c r="S88" s="43"/>
      <c r="T88" s="66"/>
      <c r="U88" s="45"/>
      <c r="V88" s="66"/>
      <c r="W88" s="47"/>
    </row>
    <row r="89" spans="1:23" ht="13.5" thickBot="1" x14ac:dyDescent="0.25">
      <c r="A89" s="48" t="s">
        <v>8</v>
      </c>
      <c r="B89" s="49">
        <f>B87-B88</f>
        <v>-10</v>
      </c>
      <c r="C89" s="50">
        <f t="shared" si="22"/>
        <v>-10000</v>
      </c>
      <c r="D89" s="51"/>
      <c r="E89" s="67">
        <f>E87-E88</f>
        <v>-4</v>
      </c>
      <c r="F89" s="53">
        <f t="shared" si="15"/>
        <v>-4000</v>
      </c>
      <c r="G89" s="67">
        <f>G87-G88</f>
        <v>-4</v>
      </c>
      <c r="H89" s="53">
        <f t="shared" si="22"/>
        <v>-4000</v>
      </c>
      <c r="I89" s="67">
        <f t="shared" ref="I89" si="23">I87-I88</f>
        <v>-24</v>
      </c>
      <c r="J89" s="50">
        <f t="shared" si="22"/>
        <v>-24000</v>
      </c>
      <c r="K89" s="51"/>
      <c r="L89" s="67"/>
      <c r="M89" s="53"/>
      <c r="N89" s="67"/>
      <c r="O89" s="50"/>
      <c r="P89" s="67"/>
      <c r="Q89" s="53"/>
      <c r="R89" s="67"/>
      <c r="S89" s="50"/>
      <c r="T89" s="201"/>
      <c r="U89" s="53"/>
      <c r="V89" s="201"/>
      <c r="W89" s="54"/>
    </row>
    <row r="90" spans="1:23" s="74" customFormat="1" x14ac:dyDescent="0.2">
      <c r="A90" s="102" t="s">
        <v>90</v>
      </c>
      <c r="B90" s="101"/>
      <c r="C90" s="30"/>
      <c r="D90" s="30"/>
      <c r="E90" s="31"/>
      <c r="F90" s="30"/>
      <c r="G90" s="31"/>
      <c r="H90" s="30"/>
      <c r="I90" s="31"/>
      <c r="J90" s="30"/>
      <c r="K90" s="30"/>
      <c r="L90" s="31"/>
      <c r="M90" s="30"/>
      <c r="N90" s="31"/>
      <c r="O90" s="30"/>
      <c r="P90" s="31"/>
      <c r="Q90" s="30"/>
      <c r="R90" s="31"/>
      <c r="S90" s="30"/>
      <c r="T90" s="31"/>
      <c r="U90" s="30"/>
      <c r="V90" s="58"/>
      <c r="W90" s="63"/>
    </row>
    <row r="91" spans="1:23" x14ac:dyDescent="0.2">
      <c r="A91" s="35" t="s">
        <v>6</v>
      </c>
      <c r="B91" s="5">
        <v>5</v>
      </c>
      <c r="C91" s="36">
        <f t="shared" ref="C91:J93" si="24">B91*1000</f>
        <v>5000</v>
      </c>
      <c r="D91" s="37"/>
      <c r="E91" s="65">
        <v>5</v>
      </c>
      <c r="F91" s="39">
        <f t="shared" si="15"/>
        <v>5000</v>
      </c>
      <c r="G91" s="65">
        <v>5</v>
      </c>
      <c r="H91" s="39">
        <f t="shared" si="24"/>
        <v>5000</v>
      </c>
      <c r="I91" s="65">
        <v>19</v>
      </c>
      <c r="J91" s="36">
        <f t="shared" si="24"/>
        <v>19000</v>
      </c>
      <c r="K91" s="37"/>
      <c r="L91" s="65"/>
      <c r="M91" s="39"/>
      <c r="N91" s="65"/>
      <c r="O91" s="36"/>
      <c r="P91" s="65"/>
      <c r="Q91" s="39"/>
      <c r="R91" s="65"/>
      <c r="S91" s="36"/>
      <c r="T91" s="65"/>
      <c r="U91" s="39"/>
      <c r="V91" s="65"/>
      <c r="W91" s="41"/>
    </row>
    <row r="92" spans="1:23" x14ac:dyDescent="0.2">
      <c r="A92" s="35" t="s">
        <v>7</v>
      </c>
      <c r="B92" s="5">
        <v>10</v>
      </c>
      <c r="C92" s="43">
        <f t="shared" si="24"/>
        <v>10000</v>
      </c>
      <c r="D92" s="44"/>
      <c r="E92" s="66">
        <v>15</v>
      </c>
      <c r="F92" s="45">
        <f t="shared" si="15"/>
        <v>15000</v>
      </c>
      <c r="G92" s="66">
        <v>15</v>
      </c>
      <c r="H92" s="45">
        <f t="shared" si="24"/>
        <v>15000</v>
      </c>
      <c r="I92" s="66">
        <v>63</v>
      </c>
      <c r="J92" s="43">
        <f t="shared" si="24"/>
        <v>63000</v>
      </c>
      <c r="K92" s="44"/>
      <c r="L92" s="66"/>
      <c r="M92" s="45"/>
      <c r="N92" s="66"/>
      <c r="O92" s="43"/>
      <c r="P92" s="66"/>
      <c r="Q92" s="45"/>
      <c r="R92" s="66"/>
      <c r="S92" s="43"/>
      <c r="T92" s="66"/>
      <c r="U92" s="45"/>
      <c r="V92" s="66"/>
      <c r="W92" s="47"/>
    </row>
    <row r="93" spans="1:23" ht="13.5" thickBot="1" x14ac:dyDescent="0.25">
      <c r="A93" s="48" t="s">
        <v>8</v>
      </c>
      <c r="B93" s="49">
        <f>B91-B92</f>
        <v>-5</v>
      </c>
      <c r="C93" s="50">
        <f t="shared" si="24"/>
        <v>-5000</v>
      </c>
      <c r="D93" s="51"/>
      <c r="E93" s="67">
        <f>E91-E92</f>
        <v>-10</v>
      </c>
      <c r="F93" s="53">
        <f t="shared" si="15"/>
        <v>-10000</v>
      </c>
      <c r="G93" s="67">
        <f>G91-G92</f>
        <v>-10</v>
      </c>
      <c r="H93" s="53">
        <f t="shared" si="24"/>
        <v>-10000</v>
      </c>
      <c r="I93" s="67">
        <f t="shared" ref="I93" si="25">I91-I92</f>
        <v>-44</v>
      </c>
      <c r="J93" s="50">
        <f t="shared" si="24"/>
        <v>-44000</v>
      </c>
      <c r="K93" s="51"/>
      <c r="L93" s="67"/>
      <c r="M93" s="53"/>
      <c r="N93" s="67"/>
      <c r="O93" s="50"/>
      <c r="P93" s="67"/>
      <c r="Q93" s="53"/>
      <c r="R93" s="67"/>
      <c r="S93" s="50"/>
      <c r="T93" s="201"/>
      <c r="U93" s="53"/>
      <c r="V93" s="201"/>
      <c r="W93" s="54"/>
    </row>
    <row r="94" spans="1:23" s="74" customFormat="1" x14ac:dyDescent="0.2">
      <c r="A94" s="102" t="s">
        <v>91</v>
      </c>
      <c r="B94" s="101"/>
      <c r="C94" s="30"/>
      <c r="D94" s="30"/>
      <c r="E94" s="31"/>
      <c r="F94" s="30"/>
      <c r="G94" s="31"/>
      <c r="H94" s="30"/>
      <c r="I94" s="31"/>
      <c r="J94" s="30"/>
      <c r="K94" s="30"/>
      <c r="L94" s="31"/>
      <c r="M94" s="30"/>
      <c r="N94" s="31"/>
      <c r="O94" s="30"/>
      <c r="P94" s="31"/>
      <c r="Q94" s="30"/>
      <c r="R94" s="31"/>
      <c r="S94" s="30"/>
      <c r="T94" s="31"/>
      <c r="U94" s="30"/>
      <c r="V94" s="58"/>
      <c r="W94" s="63"/>
    </row>
    <row r="95" spans="1:23" x14ac:dyDescent="0.2">
      <c r="A95" s="35" t="s">
        <v>6</v>
      </c>
      <c r="B95" s="5">
        <v>18</v>
      </c>
      <c r="C95" s="36">
        <f t="shared" ref="C95:J97" si="26">B95*1000</f>
        <v>18000</v>
      </c>
      <c r="D95" s="37"/>
      <c r="E95" s="65">
        <v>14</v>
      </c>
      <c r="F95" s="39">
        <f t="shared" si="15"/>
        <v>14000</v>
      </c>
      <c r="G95" s="65">
        <v>14</v>
      </c>
      <c r="H95" s="39">
        <f t="shared" si="26"/>
        <v>14000</v>
      </c>
      <c r="I95" s="65">
        <v>30</v>
      </c>
      <c r="J95" s="36">
        <f t="shared" si="26"/>
        <v>30000</v>
      </c>
      <c r="K95" s="37"/>
      <c r="L95" s="65"/>
      <c r="M95" s="39"/>
      <c r="N95" s="65"/>
      <c r="O95" s="36"/>
      <c r="P95" s="65"/>
      <c r="Q95" s="39"/>
      <c r="R95" s="65"/>
      <c r="S95" s="36"/>
      <c r="T95" s="65"/>
      <c r="U95" s="39"/>
      <c r="V95" s="65"/>
      <c r="W95" s="41"/>
    </row>
    <row r="96" spans="1:23" x14ac:dyDescent="0.2">
      <c r="A96" s="35" t="s">
        <v>7</v>
      </c>
      <c r="B96" s="5">
        <v>46</v>
      </c>
      <c r="C96" s="43">
        <f t="shared" si="26"/>
        <v>46000</v>
      </c>
      <c r="D96" s="44"/>
      <c r="E96" s="66">
        <v>42</v>
      </c>
      <c r="F96" s="45">
        <f t="shared" si="15"/>
        <v>42000</v>
      </c>
      <c r="G96" s="66">
        <v>42</v>
      </c>
      <c r="H96" s="45">
        <f t="shared" si="26"/>
        <v>42000</v>
      </c>
      <c r="I96" s="66">
        <v>101</v>
      </c>
      <c r="J96" s="43">
        <f t="shared" si="26"/>
        <v>101000</v>
      </c>
      <c r="K96" s="44"/>
      <c r="L96" s="66"/>
      <c r="M96" s="45"/>
      <c r="N96" s="66"/>
      <c r="O96" s="43"/>
      <c r="P96" s="66"/>
      <c r="Q96" s="45"/>
      <c r="R96" s="66"/>
      <c r="S96" s="43"/>
      <c r="T96" s="66"/>
      <c r="U96" s="45"/>
      <c r="V96" s="66"/>
      <c r="W96" s="47"/>
    </row>
    <row r="97" spans="1:23" ht="13.5" thickBot="1" x14ac:dyDescent="0.25">
      <c r="A97" s="48" t="s">
        <v>8</v>
      </c>
      <c r="B97" s="49">
        <f>B95-B96</f>
        <v>-28</v>
      </c>
      <c r="C97" s="50">
        <f t="shared" si="26"/>
        <v>-28000</v>
      </c>
      <c r="D97" s="51"/>
      <c r="E97" s="67">
        <f>E95-E96</f>
        <v>-28</v>
      </c>
      <c r="F97" s="53">
        <f t="shared" si="15"/>
        <v>-28000</v>
      </c>
      <c r="G97" s="67">
        <f>G95-G96</f>
        <v>-28</v>
      </c>
      <c r="H97" s="53">
        <f t="shared" si="26"/>
        <v>-28000</v>
      </c>
      <c r="I97" s="67">
        <f t="shared" ref="I97" si="27">I95-I96</f>
        <v>-71</v>
      </c>
      <c r="J97" s="50">
        <f t="shared" si="26"/>
        <v>-71000</v>
      </c>
      <c r="K97" s="51"/>
      <c r="L97" s="67"/>
      <c r="M97" s="53"/>
      <c r="N97" s="67"/>
      <c r="O97" s="50"/>
      <c r="P97" s="67"/>
      <c r="Q97" s="53"/>
      <c r="R97" s="67"/>
      <c r="S97" s="50"/>
      <c r="T97" s="201"/>
      <c r="U97" s="53"/>
      <c r="V97" s="201"/>
      <c r="W97" s="54"/>
    </row>
    <row r="98" spans="1:23" s="74" customFormat="1" x14ac:dyDescent="0.2">
      <c r="A98" s="102" t="s">
        <v>93</v>
      </c>
      <c r="B98" s="101"/>
      <c r="C98" s="30"/>
      <c r="D98" s="30"/>
      <c r="E98" s="31"/>
      <c r="F98" s="30"/>
      <c r="G98" s="31"/>
      <c r="H98" s="30"/>
      <c r="I98" s="31"/>
      <c r="J98" s="30"/>
      <c r="K98" s="30"/>
      <c r="L98" s="31"/>
      <c r="M98" s="30"/>
      <c r="N98" s="31"/>
      <c r="O98" s="30"/>
      <c r="P98" s="31"/>
      <c r="Q98" s="30"/>
      <c r="R98" s="31"/>
      <c r="S98" s="30"/>
      <c r="T98" s="31"/>
      <c r="U98" s="30"/>
      <c r="V98" s="58"/>
      <c r="W98" s="63"/>
    </row>
    <row r="99" spans="1:23" x14ac:dyDescent="0.2">
      <c r="A99" s="35" t="s">
        <v>6</v>
      </c>
      <c r="B99" s="5">
        <v>4</v>
      </c>
      <c r="C99" s="36">
        <f t="shared" ref="C99:J101" si="28">B99*1000</f>
        <v>4000</v>
      </c>
      <c r="D99" s="37"/>
      <c r="E99" s="65">
        <v>3</v>
      </c>
      <c r="F99" s="39">
        <f>E99*1000</f>
        <v>3000</v>
      </c>
      <c r="G99" s="65">
        <v>3</v>
      </c>
      <c r="H99" s="39">
        <f t="shared" si="28"/>
        <v>3000</v>
      </c>
      <c r="I99" s="65">
        <v>7</v>
      </c>
      <c r="J99" s="36">
        <f t="shared" si="28"/>
        <v>7000</v>
      </c>
      <c r="K99" s="37"/>
      <c r="L99" s="65"/>
      <c r="M99" s="39"/>
      <c r="N99" s="65"/>
      <c r="O99" s="36"/>
      <c r="P99" s="65"/>
      <c r="Q99" s="39"/>
      <c r="R99" s="65"/>
      <c r="S99" s="36"/>
      <c r="T99" s="65"/>
      <c r="U99" s="39"/>
      <c r="V99" s="65"/>
      <c r="W99" s="41"/>
    </row>
    <row r="100" spans="1:23" x14ac:dyDescent="0.2">
      <c r="A100" s="35" t="s">
        <v>7</v>
      </c>
      <c r="B100" s="5">
        <v>13</v>
      </c>
      <c r="C100" s="43">
        <f t="shared" si="28"/>
        <v>13000</v>
      </c>
      <c r="D100" s="44"/>
      <c r="E100" s="66">
        <v>10</v>
      </c>
      <c r="F100" s="45">
        <f>E100*1000</f>
        <v>10000</v>
      </c>
      <c r="G100" s="66">
        <v>10</v>
      </c>
      <c r="H100" s="45">
        <f t="shared" si="28"/>
        <v>10000</v>
      </c>
      <c r="I100" s="66">
        <v>26</v>
      </c>
      <c r="J100" s="43">
        <f t="shared" si="28"/>
        <v>26000</v>
      </c>
      <c r="K100" s="44"/>
      <c r="L100" s="66"/>
      <c r="M100" s="45"/>
      <c r="N100" s="66"/>
      <c r="O100" s="43"/>
      <c r="P100" s="66"/>
      <c r="Q100" s="45"/>
      <c r="R100" s="66"/>
      <c r="S100" s="43"/>
      <c r="T100" s="66"/>
      <c r="U100" s="45"/>
      <c r="V100" s="66"/>
      <c r="W100" s="47"/>
    </row>
    <row r="101" spans="1:23" ht="13.5" thickBot="1" x14ac:dyDescent="0.25">
      <c r="A101" s="48" t="s">
        <v>8</v>
      </c>
      <c r="B101" s="49">
        <f>B99-B100</f>
        <v>-9</v>
      </c>
      <c r="C101" s="50">
        <f t="shared" si="28"/>
        <v>-9000</v>
      </c>
      <c r="D101" s="51"/>
      <c r="E101" s="67">
        <f>E99-E100</f>
        <v>-7</v>
      </c>
      <c r="F101" s="53">
        <f>E101*1000</f>
        <v>-7000</v>
      </c>
      <c r="G101" s="67">
        <f>G99-G100</f>
        <v>-7</v>
      </c>
      <c r="H101" s="53">
        <f t="shared" si="28"/>
        <v>-7000</v>
      </c>
      <c r="I101" s="67">
        <f t="shared" ref="I101" si="29">I99-I100</f>
        <v>-19</v>
      </c>
      <c r="J101" s="50">
        <f t="shared" si="28"/>
        <v>-19000</v>
      </c>
      <c r="K101" s="51"/>
      <c r="L101" s="67"/>
      <c r="M101" s="53"/>
      <c r="N101" s="67"/>
      <c r="O101" s="50"/>
      <c r="P101" s="67"/>
      <c r="Q101" s="53"/>
      <c r="R101" s="67"/>
      <c r="S101" s="50"/>
      <c r="T101" s="201"/>
      <c r="U101" s="53"/>
      <c r="V101" s="201"/>
      <c r="W101" s="54"/>
    </row>
    <row r="102" spans="1:23" s="74" customFormat="1" x14ac:dyDescent="0.2">
      <c r="A102" s="102" t="s">
        <v>92</v>
      </c>
      <c r="B102" s="101"/>
      <c r="C102" s="30"/>
      <c r="D102" s="30"/>
      <c r="E102" s="31"/>
      <c r="F102" s="30"/>
      <c r="G102" s="31"/>
      <c r="H102" s="30"/>
      <c r="I102" s="31"/>
      <c r="J102" s="30"/>
      <c r="K102" s="30"/>
      <c r="L102" s="31"/>
      <c r="M102" s="30"/>
      <c r="N102" s="31"/>
      <c r="O102" s="30"/>
      <c r="P102" s="31"/>
      <c r="Q102" s="30"/>
      <c r="R102" s="31"/>
      <c r="S102" s="30"/>
      <c r="T102" s="31"/>
      <c r="U102" s="30"/>
      <c r="V102" s="58"/>
      <c r="W102" s="63"/>
    </row>
    <row r="103" spans="1:23" x14ac:dyDescent="0.2">
      <c r="A103" s="35" t="s">
        <v>6</v>
      </c>
      <c r="B103" s="5">
        <v>0</v>
      </c>
      <c r="C103" s="36">
        <f t="shared" ref="C103:J105" si="30">B103*1000</f>
        <v>0</v>
      </c>
      <c r="D103" s="37"/>
      <c r="E103" s="65"/>
      <c r="F103" s="39">
        <f t="shared" si="15"/>
        <v>0</v>
      </c>
      <c r="G103" s="65"/>
      <c r="H103" s="39">
        <f t="shared" si="30"/>
        <v>0</v>
      </c>
      <c r="I103" s="65">
        <v>0</v>
      </c>
      <c r="J103" s="36">
        <f t="shared" si="30"/>
        <v>0</v>
      </c>
      <c r="K103" s="37"/>
      <c r="L103" s="65"/>
      <c r="M103" s="39"/>
      <c r="N103" s="65"/>
      <c r="O103" s="36"/>
      <c r="P103" s="65"/>
      <c r="Q103" s="39"/>
      <c r="R103" s="65"/>
      <c r="S103" s="36"/>
      <c r="T103" s="65"/>
      <c r="U103" s="39"/>
      <c r="V103" s="65"/>
      <c r="W103" s="41"/>
    </row>
    <row r="104" spans="1:23" x14ac:dyDescent="0.2">
      <c r="A104" s="35" t="s">
        <v>7</v>
      </c>
      <c r="B104" s="5">
        <v>1</v>
      </c>
      <c r="C104" s="43">
        <f t="shared" si="30"/>
        <v>1000</v>
      </c>
      <c r="D104" s="44"/>
      <c r="E104" s="66"/>
      <c r="F104" s="45">
        <f t="shared" si="15"/>
        <v>0</v>
      </c>
      <c r="G104" s="66"/>
      <c r="H104" s="45">
        <f t="shared" si="30"/>
        <v>0</v>
      </c>
      <c r="I104" s="66">
        <v>1</v>
      </c>
      <c r="J104" s="43">
        <f t="shared" si="30"/>
        <v>1000</v>
      </c>
      <c r="K104" s="44"/>
      <c r="L104" s="66"/>
      <c r="M104" s="45"/>
      <c r="N104" s="66"/>
      <c r="O104" s="43"/>
      <c r="P104" s="66"/>
      <c r="Q104" s="45"/>
      <c r="R104" s="66"/>
      <c r="S104" s="43"/>
      <c r="T104" s="66"/>
      <c r="U104" s="45"/>
      <c r="V104" s="66"/>
      <c r="W104" s="47"/>
    </row>
    <row r="105" spans="1:23" ht="13.5" thickBot="1" x14ac:dyDescent="0.25">
      <c r="A105" s="48" t="s">
        <v>8</v>
      </c>
      <c r="B105" s="49">
        <f>B103-B104</f>
        <v>-1</v>
      </c>
      <c r="C105" s="50">
        <f t="shared" si="30"/>
        <v>-1000</v>
      </c>
      <c r="D105" s="51"/>
      <c r="E105" s="67">
        <f>E103-E104</f>
        <v>0</v>
      </c>
      <c r="F105" s="53">
        <f t="shared" si="15"/>
        <v>0</v>
      </c>
      <c r="G105" s="67">
        <f>G103-G104</f>
        <v>0</v>
      </c>
      <c r="H105" s="53">
        <f t="shared" si="30"/>
        <v>0</v>
      </c>
      <c r="I105" s="67">
        <f t="shared" ref="I105" si="31">I103-I104</f>
        <v>-1</v>
      </c>
      <c r="J105" s="50">
        <f t="shared" si="30"/>
        <v>-1000</v>
      </c>
      <c r="K105" s="51"/>
      <c r="L105" s="67"/>
      <c r="M105" s="53"/>
      <c r="N105" s="67"/>
      <c r="O105" s="50"/>
      <c r="P105" s="67"/>
      <c r="Q105" s="53"/>
      <c r="R105" s="67"/>
      <c r="S105" s="50"/>
      <c r="T105" s="201"/>
      <c r="U105" s="53"/>
      <c r="V105" s="201"/>
      <c r="W105" s="54"/>
    </row>
    <row r="106" spans="1:23" s="74" customFormat="1" x14ac:dyDescent="0.2">
      <c r="A106" s="102" t="s">
        <v>116</v>
      </c>
      <c r="B106" s="101"/>
      <c r="C106" s="30"/>
      <c r="D106" s="30"/>
      <c r="E106" s="31"/>
      <c r="F106" s="30"/>
      <c r="G106" s="31"/>
      <c r="H106" s="30"/>
      <c r="I106" s="31"/>
      <c r="J106" s="30"/>
      <c r="K106" s="30"/>
      <c r="L106" s="31"/>
      <c r="M106" s="30"/>
      <c r="N106" s="31"/>
      <c r="O106" s="30"/>
      <c r="P106" s="31"/>
      <c r="Q106" s="30"/>
      <c r="R106" s="31"/>
      <c r="S106" s="30"/>
      <c r="T106" s="31"/>
      <c r="U106" s="30"/>
      <c r="V106" s="58"/>
      <c r="W106" s="63"/>
    </row>
    <row r="107" spans="1:23" x14ac:dyDescent="0.2">
      <c r="A107" s="35" t="s">
        <v>6</v>
      </c>
      <c r="B107" s="5">
        <v>0</v>
      </c>
      <c r="C107" s="36">
        <f t="shared" ref="C107:C109" si="32">B107*1000</f>
        <v>0</v>
      </c>
      <c r="D107" s="37"/>
      <c r="E107" s="65">
        <v>0</v>
      </c>
      <c r="F107" s="39">
        <f t="shared" ref="F107:F109" si="33">E107*1000</f>
        <v>0</v>
      </c>
      <c r="G107" s="65">
        <v>0</v>
      </c>
      <c r="H107" s="39">
        <f t="shared" ref="H107:H109" si="34">G107*1000</f>
        <v>0</v>
      </c>
      <c r="I107" s="65">
        <v>0</v>
      </c>
      <c r="J107" s="36">
        <f t="shared" ref="J107:J109" si="35">I107*1000</f>
        <v>0</v>
      </c>
      <c r="K107" s="37"/>
      <c r="L107" s="65"/>
      <c r="M107" s="39"/>
      <c r="N107" s="65"/>
      <c r="O107" s="36"/>
      <c r="P107" s="65"/>
      <c r="Q107" s="39"/>
      <c r="R107" s="65"/>
      <c r="S107" s="36"/>
      <c r="T107" s="65"/>
      <c r="U107" s="39"/>
      <c r="V107" s="65"/>
      <c r="W107" s="41"/>
    </row>
    <row r="108" spans="1:23" x14ac:dyDescent="0.2">
      <c r="A108" s="35" t="s">
        <v>7</v>
      </c>
      <c r="B108" s="5">
        <v>0</v>
      </c>
      <c r="C108" s="43">
        <f t="shared" si="32"/>
        <v>0</v>
      </c>
      <c r="D108" s="44"/>
      <c r="E108" s="66">
        <v>0</v>
      </c>
      <c r="F108" s="45">
        <f t="shared" si="33"/>
        <v>0</v>
      </c>
      <c r="G108" s="66">
        <v>0</v>
      </c>
      <c r="H108" s="45">
        <f t="shared" si="34"/>
        <v>0</v>
      </c>
      <c r="I108" s="66">
        <v>0</v>
      </c>
      <c r="J108" s="43">
        <f t="shared" si="35"/>
        <v>0</v>
      </c>
      <c r="K108" s="44"/>
      <c r="L108" s="66"/>
      <c r="M108" s="45"/>
      <c r="N108" s="66"/>
      <c r="O108" s="43"/>
      <c r="P108" s="66"/>
      <c r="Q108" s="45"/>
      <c r="R108" s="66"/>
      <c r="S108" s="43"/>
      <c r="T108" s="66"/>
      <c r="U108" s="45"/>
      <c r="V108" s="66"/>
      <c r="W108" s="47"/>
    </row>
    <row r="109" spans="1:23" ht="13.5" thickBot="1" x14ac:dyDescent="0.25">
      <c r="A109" s="48" t="s">
        <v>8</v>
      </c>
      <c r="B109" s="49">
        <f>B107-B108</f>
        <v>0</v>
      </c>
      <c r="C109" s="50">
        <f t="shared" si="32"/>
        <v>0</v>
      </c>
      <c r="D109" s="51"/>
      <c r="E109" s="67">
        <f>E107-E108</f>
        <v>0</v>
      </c>
      <c r="F109" s="53">
        <f t="shared" si="33"/>
        <v>0</v>
      </c>
      <c r="G109" s="67">
        <f>G107-G108</f>
        <v>0</v>
      </c>
      <c r="H109" s="53">
        <f t="shared" si="34"/>
        <v>0</v>
      </c>
      <c r="I109" s="67">
        <f t="shared" ref="I109" si="36">I107-I108</f>
        <v>0</v>
      </c>
      <c r="J109" s="50">
        <f t="shared" si="35"/>
        <v>0</v>
      </c>
      <c r="K109" s="51"/>
      <c r="L109" s="67"/>
      <c r="M109" s="53"/>
      <c r="N109" s="67"/>
      <c r="O109" s="50"/>
      <c r="P109" s="67"/>
      <c r="Q109" s="53"/>
      <c r="R109" s="67"/>
      <c r="S109" s="50"/>
      <c r="T109" s="201"/>
      <c r="U109" s="53"/>
      <c r="V109" s="201"/>
      <c r="W109" s="54"/>
    </row>
    <row r="110" spans="1:23" s="74" customFormat="1" x14ac:dyDescent="0.2">
      <c r="A110" s="102" t="s">
        <v>117</v>
      </c>
      <c r="B110" s="101"/>
      <c r="C110" s="30"/>
      <c r="D110" s="30"/>
      <c r="E110" s="31"/>
      <c r="F110" s="30"/>
      <c r="G110" s="31"/>
      <c r="H110" s="30"/>
      <c r="I110" s="31"/>
      <c r="J110" s="30"/>
      <c r="K110" s="30"/>
      <c r="L110" s="31"/>
      <c r="M110" s="30"/>
      <c r="N110" s="31"/>
      <c r="O110" s="30"/>
      <c r="P110" s="31"/>
      <c r="Q110" s="30"/>
      <c r="R110" s="31"/>
      <c r="S110" s="30"/>
      <c r="T110" s="31"/>
      <c r="U110" s="30"/>
      <c r="V110" s="58"/>
      <c r="W110" s="63"/>
    </row>
    <row r="111" spans="1:23" x14ac:dyDescent="0.2">
      <c r="A111" s="35" t="s">
        <v>6</v>
      </c>
      <c r="B111" s="5">
        <v>0</v>
      </c>
      <c r="C111" s="36">
        <f t="shared" ref="C111:C113" si="37">B111*1000</f>
        <v>0</v>
      </c>
      <c r="D111" s="37"/>
      <c r="E111" s="65">
        <v>0</v>
      </c>
      <c r="F111" s="39">
        <f t="shared" ref="F111:F113" si="38">E111*1000</f>
        <v>0</v>
      </c>
      <c r="G111" s="65">
        <v>0</v>
      </c>
      <c r="H111" s="39">
        <f t="shared" ref="H111:H113" si="39">G111*1000</f>
        <v>0</v>
      </c>
      <c r="I111" s="65">
        <v>0</v>
      </c>
      <c r="J111" s="36">
        <f t="shared" ref="J111:J113" si="40">I111*1000</f>
        <v>0</v>
      </c>
      <c r="K111" s="37"/>
      <c r="L111" s="65"/>
      <c r="M111" s="39"/>
      <c r="N111" s="65"/>
      <c r="O111" s="36"/>
      <c r="P111" s="65"/>
      <c r="Q111" s="39"/>
      <c r="R111" s="65"/>
      <c r="S111" s="36"/>
      <c r="T111" s="65"/>
      <c r="U111" s="39"/>
      <c r="V111" s="65"/>
      <c r="W111" s="41"/>
    </row>
    <row r="112" spans="1:23" x14ac:dyDescent="0.2">
      <c r="A112" s="35" t="s">
        <v>7</v>
      </c>
      <c r="B112" s="5">
        <v>0</v>
      </c>
      <c r="C112" s="43">
        <f t="shared" si="37"/>
        <v>0</v>
      </c>
      <c r="D112" s="44"/>
      <c r="E112" s="66">
        <v>0</v>
      </c>
      <c r="F112" s="45">
        <f t="shared" si="38"/>
        <v>0</v>
      </c>
      <c r="G112" s="66">
        <v>0</v>
      </c>
      <c r="H112" s="45">
        <f t="shared" si="39"/>
        <v>0</v>
      </c>
      <c r="I112" s="66">
        <v>0</v>
      </c>
      <c r="J112" s="43">
        <f t="shared" si="40"/>
        <v>0</v>
      </c>
      <c r="K112" s="44"/>
      <c r="L112" s="66"/>
      <c r="M112" s="45"/>
      <c r="N112" s="66"/>
      <c r="O112" s="43"/>
      <c r="P112" s="66"/>
      <c r="Q112" s="45"/>
      <c r="R112" s="66"/>
      <c r="S112" s="43"/>
      <c r="T112" s="66"/>
      <c r="U112" s="45"/>
      <c r="V112" s="66"/>
      <c r="W112" s="47"/>
    </row>
    <row r="113" spans="1:23" ht="13.5" thickBot="1" x14ac:dyDescent="0.25">
      <c r="A113" s="48" t="s">
        <v>8</v>
      </c>
      <c r="B113" s="49">
        <f>B111-B112</f>
        <v>0</v>
      </c>
      <c r="C113" s="50">
        <f t="shared" si="37"/>
        <v>0</v>
      </c>
      <c r="D113" s="51"/>
      <c r="E113" s="67">
        <f>E111-E112</f>
        <v>0</v>
      </c>
      <c r="F113" s="53">
        <f t="shared" si="38"/>
        <v>0</v>
      </c>
      <c r="G113" s="67">
        <f>G111-G112</f>
        <v>0</v>
      </c>
      <c r="H113" s="53">
        <f t="shared" si="39"/>
        <v>0</v>
      </c>
      <c r="I113" s="67">
        <f t="shared" ref="I113" si="41">I111-I112</f>
        <v>0</v>
      </c>
      <c r="J113" s="50">
        <f t="shared" si="40"/>
        <v>0</v>
      </c>
      <c r="K113" s="51"/>
      <c r="L113" s="67"/>
      <c r="M113" s="53"/>
      <c r="N113" s="67"/>
      <c r="O113" s="50"/>
      <c r="P113" s="67"/>
      <c r="Q113" s="53"/>
      <c r="R113" s="67"/>
      <c r="S113" s="50"/>
      <c r="T113" s="201"/>
      <c r="U113" s="53"/>
      <c r="V113" s="201"/>
      <c r="W113" s="54"/>
    </row>
    <row r="114" spans="1:23" s="74" customFormat="1" x14ac:dyDescent="0.2">
      <c r="A114" s="102" t="s">
        <v>118</v>
      </c>
      <c r="B114" s="101"/>
      <c r="C114" s="30"/>
      <c r="D114" s="30"/>
      <c r="E114" s="31"/>
      <c r="F114" s="30"/>
      <c r="G114" s="31"/>
      <c r="H114" s="30"/>
      <c r="I114" s="31"/>
      <c r="J114" s="30"/>
      <c r="K114" s="30"/>
      <c r="L114" s="31"/>
      <c r="M114" s="30"/>
      <c r="N114" s="31"/>
      <c r="O114" s="30"/>
      <c r="P114" s="31"/>
      <c r="Q114" s="30"/>
      <c r="R114" s="31"/>
      <c r="S114" s="30"/>
      <c r="T114" s="31"/>
      <c r="U114" s="30"/>
      <c r="V114" s="58"/>
      <c r="W114" s="63"/>
    </row>
    <row r="115" spans="1:23" x14ac:dyDescent="0.2">
      <c r="A115" s="35" t="s">
        <v>6</v>
      </c>
      <c r="B115" s="5">
        <v>0</v>
      </c>
      <c r="C115" s="36">
        <f t="shared" ref="C115:C117" si="42">B115*1000</f>
        <v>0</v>
      </c>
      <c r="D115" s="37"/>
      <c r="E115" s="65">
        <v>0</v>
      </c>
      <c r="F115" s="39">
        <f t="shared" ref="F115:F117" si="43">E115*1000</f>
        <v>0</v>
      </c>
      <c r="G115" s="65">
        <v>0</v>
      </c>
      <c r="H115" s="39">
        <f t="shared" ref="H115:H117" si="44">G115*1000</f>
        <v>0</v>
      </c>
      <c r="I115" s="65">
        <v>0</v>
      </c>
      <c r="J115" s="36">
        <f t="shared" ref="J115:J117" si="45">I115*1000</f>
        <v>0</v>
      </c>
      <c r="K115" s="37"/>
      <c r="L115" s="65"/>
      <c r="M115" s="39"/>
      <c r="N115" s="65"/>
      <c r="O115" s="36"/>
      <c r="P115" s="65"/>
      <c r="Q115" s="39"/>
      <c r="R115" s="65"/>
      <c r="S115" s="36"/>
      <c r="T115" s="65"/>
      <c r="U115" s="39"/>
      <c r="V115" s="65"/>
      <c r="W115" s="41"/>
    </row>
    <row r="116" spans="1:23" x14ac:dyDescent="0.2">
      <c r="A116" s="35" t="s">
        <v>7</v>
      </c>
      <c r="B116" s="5">
        <v>0</v>
      </c>
      <c r="C116" s="43">
        <f t="shared" si="42"/>
        <v>0</v>
      </c>
      <c r="D116" s="44"/>
      <c r="E116" s="66">
        <v>0</v>
      </c>
      <c r="F116" s="45">
        <f t="shared" si="43"/>
        <v>0</v>
      </c>
      <c r="G116" s="66">
        <v>0</v>
      </c>
      <c r="H116" s="45">
        <f t="shared" si="44"/>
        <v>0</v>
      </c>
      <c r="I116" s="66">
        <v>0</v>
      </c>
      <c r="J116" s="43">
        <f t="shared" si="45"/>
        <v>0</v>
      </c>
      <c r="K116" s="44"/>
      <c r="L116" s="66"/>
      <c r="M116" s="45"/>
      <c r="N116" s="66"/>
      <c r="O116" s="43"/>
      <c r="P116" s="66"/>
      <c r="Q116" s="45"/>
      <c r="R116" s="66"/>
      <c r="S116" s="43"/>
      <c r="T116" s="66"/>
      <c r="U116" s="45"/>
      <c r="V116" s="66"/>
      <c r="W116" s="47"/>
    </row>
    <row r="117" spans="1:23" ht="13.5" thickBot="1" x14ac:dyDescent="0.25">
      <c r="A117" s="48" t="s">
        <v>8</v>
      </c>
      <c r="B117" s="49">
        <f>B115-B116</f>
        <v>0</v>
      </c>
      <c r="C117" s="50">
        <f t="shared" si="42"/>
        <v>0</v>
      </c>
      <c r="D117" s="51"/>
      <c r="E117" s="67">
        <f>E115-E116</f>
        <v>0</v>
      </c>
      <c r="F117" s="53">
        <f t="shared" si="43"/>
        <v>0</v>
      </c>
      <c r="G117" s="67">
        <f>G115-G116</f>
        <v>0</v>
      </c>
      <c r="H117" s="53">
        <f t="shared" si="44"/>
        <v>0</v>
      </c>
      <c r="I117" s="67">
        <f t="shared" ref="I117" si="46">I115-I116</f>
        <v>0</v>
      </c>
      <c r="J117" s="50">
        <f t="shared" si="45"/>
        <v>0</v>
      </c>
      <c r="K117" s="51"/>
      <c r="L117" s="67"/>
      <c r="M117" s="53"/>
      <c r="N117" s="67"/>
      <c r="O117" s="50"/>
      <c r="P117" s="67"/>
      <c r="Q117" s="53"/>
      <c r="R117" s="67"/>
      <c r="S117" s="50"/>
      <c r="T117" s="201"/>
      <c r="U117" s="53"/>
      <c r="V117" s="201"/>
      <c r="W117" s="54"/>
    </row>
    <row r="118" spans="1:23" s="74" customFormat="1" x14ac:dyDescent="0.2">
      <c r="A118" s="102" t="s">
        <v>119</v>
      </c>
      <c r="B118" s="101"/>
      <c r="C118" s="30"/>
      <c r="D118" s="30"/>
      <c r="E118" s="31"/>
      <c r="F118" s="30"/>
      <c r="G118" s="31"/>
      <c r="H118" s="30"/>
      <c r="I118" s="31"/>
      <c r="J118" s="30"/>
      <c r="K118" s="30"/>
      <c r="L118" s="31"/>
      <c r="M118" s="30"/>
      <c r="N118" s="31"/>
      <c r="O118" s="30"/>
      <c r="P118" s="31"/>
      <c r="Q118" s="30"/>
      <c r="R118" s="31"/>
      <c r="S118" s="30"/>
      <c r="T118" s="31"/>
      <c r="U118" s="30"/>
      <c r="V118" s="58"/>
      <c r="W118" s="63"/>
    </row>
    <row r="119" spans="1:23" x14ac:dyDescent="0.2">
      <c r="A119" s="35" t="s">
        <v>6</v>
      </c>
      <c r="B119" s="5">
        <v>0</v>
      </c>
      <c r="C119" s="36">
        <f t="shared" ref="C119:C121" si="47">B119*1000</f>
        <v>0</v>
      </c>
      <c r="D119" s="37"/>
      <c r="E119" s="65">
        <v>0</v>
      </c>
      <c r="F119" s="39">
        <f t="shared" ref="F119:F121" si="48">E119*1000</f>
        <v>0</v>
      </c>
      <c r="G119" s="65">
        <v>0</v>
      </c>
      <c r="H119" s="39">
        <f t="shared" ref="H119:H121" si="49">G119*1000</f>
        <v>0</v>
      </c>
      <c r="I119" s="65">
        <v>0</v>
      </c>
      <c r="J119" s="36">
        <f t="shared" ref="J119:J121" si="50">I119*1000</f>
        <v>0</v>
      </c>
      <c r="K119" s="37"/>
      <c r="L119" s="65"/>
      <c r="M119" s="39"/>
      <c r="N119" s="65"/>
      <c r="O119" s="36"/>
      <c r="P119" s="65"/>
      <c r="Q119" s="39"/>
      <c r="R119" s="65"/>
      <c r="S119" s="36"/>
      <c r="T119" s="65"/>
      <c r="U119" s="39"/>
      <c r="V119" s="65"/>
      <c r="W119" s="41"/>
    </row>
    <row r="120" spans="1:23" x14ac:dyDescent="0.2">
      <c r="A120" s="35" t="s">
        <v>7</v>
      </c>
      <c r="B120" s="5">
        <v>0</v>
      </c>
      <c r="C120" s="43">
        <f t="shared" si="47"/>
        <v>0</v>
      </c>
      <c r="D120" s="44"/>
      <c r="E120" s="66">
        <v>0</v>
      </c>
      <c r="F120" s="45">
        <f t="shared" si="48"/>
        <v>0</v>
      </c>
      <c r="G120" s="66">
        <v>0</v>
      </c>
      <c r="H120" s="45">
        <f t="shared" si="49"/>
        <v>0</v>
      </c>
      <c r="I120" s="66">
        <v>0</v>
      </c>
      <c r="J120" s="43">
        <f t="shared" si="50"/>
        <v>0</v>
      </c>
      <c r="K120" s="44"/>
      <c r="L120" s="66"/>
      <c r="M120" s="45"/>
      <c r="N120" s="66"/>
      <c r="O120" s="43"/>
      <c r="P120" s="66"/>
      <c r="Q120" s="45"/>
      <c r="R120" s="66"/>
      <c r="S120" s="43"/>
      <c r="T120" s="66"/>
      <c r="U120" s="45"/>
      <c r="V120" s="66"/>
      <c r="W120" s="47"/>
    </row>
    <row r="121" spans="1:23" ht="13.5" thickBot="1" x14ac:dyDescent="0.25">
      <c r="A121" s="48" t="s">
        <v>8</v>
      </c>
      <c r="B121" s="49">
        <f>B119-B120</f>
        <v>0</v>
      </c>
      <c r="C121" s="50">
        <f t="shared" si="47"/>
        <v>0</v>
      </c>
      <c r="D121" s="51"/>
      <c r="E121" s="67">
        <f>E119-E120</f>
        <v>0</v>
      </c>
      <c r="F121" s="53">
        <f t="shared" si="48"/>
        <v>0</v>
      </c>
      <c r="G121" s="67">
        <f>G119-G120</f>
        <v>0</v>
      </c>
      <c r="H121" s="53">
        <f t="shared" si="49"/>
        <v>0</v>
      </c>
      <c r="I121" s="67">
        <f t="shared" ref="I121" si="51">I119-I120</f>
        <v>0</v>
      </c>
      <c r="J121" s="50">
        <f t="shared" si="50"/>
        <v>0</v>
      </c>
      <c r="K121" s="51"/>
      <c r="L121" s="67"/>
      <c r="M121" s="53"/>
      <c r="N121" s="67"/>
      <c r="O121" s="50"/>
      <c r="P121" s="67"/>
      <c r="Q121" s="53"/>
      <c r="R121" s="67"/>
      <c r="S121" s="50"/>
      <c r="T121" s="201"/>
      <c r="U121" s="53"/>
      <c r="V121" s="201"/>
      <c r="W121" s="54"/>
    </row>
    <row r="122" spans="1:23" s="74" customFormat="1" x14ac:dyDescent="0.2">
      <c r="A122" s="102" t="s">
        <v>120</v>
      </c>
      <c r="B122" s="101"/>
      <c r="C122" s="30"/>
      <c r="D122" s="30"/>
      <c r="E122" s="31"/>
      <c r="F122" s="30"/>
      <c r="G122" s="31"/>
      <c r="H122" s="30"/>
      <c r="I122" s="31"/>
      <c r="J122" s="30"/>
      <c r="K122" s="30"/>
      <c r="L122" s="31"/>
      <c r="M122" s="30"/>
      <c r="N122" s="31"/>
      <c r="O122" s="30"/>
      <c r="P122" s="31"/>
      <c r="Q122" s="30"/>
      <c r="R122" s="31"/>
      <c r="S122" s="30"/>
      <c r="T122" s="31"/>
      <c r="U122" s="30"/>
      <c r="V122" s="58"/>
      <c r="W122" s="63"/>
    </row>
    <row r="123" spans="1:23" x14ac:dyDescent="0.2">
      <c r="A123" s="35" t="s">
        <v>6</v>
      </c>
      <c r="B123" s="5">
        <v>0</v>
      </c>
      <c r="C123" s="36">
        <f t="shared" ref="C123:C125" si="52">B123*1000</f>
        <v>0</v>
      </c>
      <c r="D123" s="37"/>
      <c r="E123" s="65">
        <v>0</v>
      </c>
      <c r="F123" s="39">
        <f t="shared" ref="F123:F125" si="53">E123*1000</f>
        <v>0</v>
      </c>
      <c r="G123" s="65">
        <v>0</v>
      </c>
      <c r="H123" s="39">
        <f t="shared" ref="H123:H125" si="54">G123*1000</f>
        <v>0</v>
      </c>
      <c r="I123" s="65">
        <v>0</v>
      </c>
      <c r="J123" s="36">
        <f t="shared" ref="J123:J125" si="55">I123*1000</f>
        <v>0</v>
      </c>
      <c r="K123" s="37"/>
      <c r="L123" s="65"/>
      <c r="M123" s="39"/>
      <c r="N123" s="65"/>
      <c r="O123" s="36"/>
      <c r="P123" s="65"/>
      <c r="Q123" s="39"/>
      <c r="R123" s="65"/>
      <c r="S123" s="36"/>
      <c r="T123" s="65"/>
      <c r="U123" s="39"/>
      <c r="V123" s="65"/>
      <c r="W123" s="41"/>
    </row>
    <row r="124" spans="1:23" x14ac:dyDescent="0.2">
      <c r="A124" s="35" t="s">
        <v>7</v>
      </c>
      <c r="B124" s="5">
        <v>0</v>
      </c>
      <c r="C124" s="43">
        <f t="shared" si="52"/>
        <v>0</v>
      </c>
      <c r="D124" s="44"/>
      <c r="E124" s="66">
        <v>0</v>
      </c>
      <c r="F124" s="45">
        <f t="shared" si="53"/>
        <v>0</v>
      </c>
      <c r="G124" s="66">
        <v>0</v>
      </c>
      <c r="H124" s="45">
        <f t="shared" si="54"/>
        <v>0</v>
      </c>
      <c r="I124" s="66">
        <v>0</v>
      </c>
      <c r="J124" s="43">
        <f t="shared" si="55"/>
        <v>0</v>
      </c>
      <c r="K124" s="44"/>
      <c r="L124" s="66"/>
      <c r="M124" s="45"/>
      <c r="N124" s="66"/>
      <c r="O124" s="43"/>
      <c r="P124" s="66"/>
      <c r="Q124" s="45"/>
      <c r="R124" s="66"/>
      <c r="S124" s="43"/>
      <c r="T124" s="66"/>
      <c r="U124" s="45"/>
      <c r="V124" s="66"/>
      <c r="W124" s="47"/>
    </row>
    <row r="125" spans="1:23" ht="13.5" thickBot="1" x14ac:dyDescent="0.25">
      <c r="A125" s="48" t="s">
        <v>8</v>
      </c>
      <c r="B125" s="49">
        <f>B123-B124</f>
        <v>0</v>
      </c>
      <c r="C125" s="50">
        <f t="shared" si="52"/>
        <v>0</v>
      </c>
      <c r="D125" s="51"/>
      <c r="E125" s="67">
        <f>E123-E124</f>
        <v>0</v>
      </c>
      <c r="F125" s="53">
        <f t="shared" si="53"/>
        <v>0</v>
      </c>
      <c r="G125" s="67">
        <f>G123-G124</f>
        <v>0</v>
      </c>
      <c r="H125" s="53">
        <f t="shared" si="54"/>
        <v>0</v>
      </c>
      <c r="I125" s="67">
        <f t="shared" ref="I125" si="56">I123-I124</f>
        <v>0</v>
      </c>
      <c r="J125" s="50">
        <f t="shared" si="55"/>
        <v>0</v>
      </c>
      <c r="K125" s="51"/>
      <c r="L125" s="67"/>
      <c r="M125" s="53"/>
      <c r="N125" s="67"/>
      <c r="O125" s="50"/>
      <c r="P125" s="67"/>
      <c r="Q125" s="53"/>
      <c r="R125" s="67"/>
      <c r="S125" s="50"/>
      <c r="T125" s="201"/>
      <c r="U125" s="53"/>
      <c r="V125" s="201"/>
      <c r="W125" s="54"/>
    </row>
    <row r="126" spans="1:23" s="74" customFormat="1" x14ac:dyDescent="0.2">
      <c r="A126" s="102" t="s">
        <v>121</v>
      </c>
      <c r="B126" s="101"/>
      <c r="C126" s="30"/>
      <c r="D126" s="30"/>
      <c r="E126" s="31"/>
      <c r="F126" s="30"/>
      <c r="G126" s="31"/>
      <c r="H126" s="30"/>
      <c r="I126" s="31"/>
      <c r="J126" s="30"/>
      <c r="K126" s="30"/>
      <c r="L126" s="31"/>
      <c r="M126" s="30"/>
      <c r="N126" s="31"/>
      <c r="O126" s="30"/>
      <c r="P126" s="31"/>
      <c r="Q126" s="30"/>
      <c r="R126" s="31"/>
      <c r="S126" s="30"/>
      <c r="T126" s="31"/>
      <c r="U126" s="30"/>
      <c r="V126" s="58"/>
      <c r="W126" s="63"/>
    </row>
    <row r="127" spans="1:23" x14ac:dyDescent="0.2">
      <c r="A127" s="35" t="s">
        <v>6</v>
      </c>
      <c r="B127" s="5">
        <v>0</v>
      </c>
      <c r="C127" s="36">
        <f t="shared" ref="C127:C129" si="57">B127*1000</f>
        <v>0</v>
      </c>
      <c r="D127" s="37"/>
      <c r="E127" s="65">
        <v>0</v>
      </c>
      <c r="F127" s="39">
        <f t="shared" ref="F127:F129" si="58">E127*1000</f>
        <v>0</v>
      </c>
      <c r="G127" s="65">
        <v>0</v>
      </c>
      <c r="H127" s="39">
        <f t="shared" ref="H127:H129" si="59">G127*1000</f>
        <v>0</v>
      </c>
      <c r="I127" s="65">
        <v>0</v>
      </c>
      <c r="J127" s="36">
        <f t="shared" ref="J127:J129" si="60">I127*1000</f>
        <v>0</v>
      </c>
      <c r="K127" s="37"/>
      <c r="L127" s="65"/>
      <c r="M127" s="39"/>
      <c r="N127" s="65"/>
      <c r="O127" s="36"/>
      <c r="P127" s="65"/>
      <c r="Q127" s="39"/>
      <c r="R127" s="65"/>
      <c r="S127" s="36"/>
      <c r="T127" s="65"/>
      <c r="U127" s="39"/>
      <c r="V127" s="65"/>
      <c r="W127" s="41"/>
    </row>
    <row r="128" spans="1:23" x14ac:dyDescent="0.2">
      <c r="A128" s="35" t="s">
        <v>7</v>
      </c>
      <c r="B128" s="5">
        <v>0</v>
      </c>
      <c r="C128" s="43">
        <f t="shared" si="57"/>
        <v>0</v>
      </c>
      <c r="D128" s="44"/>
      <c r="E128" s="66">
        <v>0</v>
      </c>
      <c r="F128" s="45">
        <f t="shared" si="58"/>
        <v>0</v>
      </c>
      <c r="G128" s="66">
        <v>0</v>
      </c>
      <c r="H128" s="45">
        <f t="shared" si="59"/>
        <v>0</v>
      </c>
      <c r="I128" s="66">
        <v>0</v>
      </c>
      <c r="J128" s="43">
        <f t="shared" si="60"/>
        <v>0</v>
      </c>
      <c r="K128" s="44"/>
      <c r="L128" s="66"/>
      <c r="M128" s="45"/>
      <c r="N128" s="66"/>
      <c r="O128" s="43"/>
      <c r="P128" s="66"/>
      <c r="Q128" s="45"/>
      <c r="R128" s="66"/>
      <c r="S128" s="43"/>
      <c r="T128" s="66"/>
      <c r="U128" s="45"/>
      <c r="V128" s="66"/>
      <c r="W128" s="47"/>
    </row>
    <row r="129" spans="1:23" ht="13.5" thickBot="1" x14ac:dyDescent="0.25">
      <c r="A129" s="48" t="s">
        <v>8</v>
      </c>
      <c r="B129" s="49">
        <f>B127-B128</f>
        <v>0</v>
      </c>
      <c r="C129" s="50">
        <f t="shared" si="57"/>
        <v>0</v>
      </c>
      <c r="D129" s="51"/>
      <c r="E129" s="67">
        <f>E127-E128</f>
        <v>0</v>
      </c>
      <c r="F129" s="53">
        <f t="shared" si="58"/>
        <v>0</v>
      </c>
      <c r="G129" s="67">
        <f>G127-G128</f>
        <v>0</v>
      </c>
      <c r="H129" s="53">
        <f t="shared" si="59"/>
        <v>0</v>
      </c>
      <c r="I129" s="67">
        <f t="shared" ref="I129" si="61">I127-I128</f>
        <v>0</v>
      </c>
      <c r="J129" s="50">
        <f t="shared" si="60"/>
        <v>0</v>
      </c>
      <c r="K129" s="51"/>
      <c r="L129" s="67"/>
      <c r="M129" s="53"/>
      <c r="N129" s="67"/>
      <c r="O129" s="50"/>
      <c r="P129" s="67"/>
      <c r="Q129" s="53"/>
      <c r="R129" s="67"/>
      <c r="S129" s="50"/>
      <c r="T129" s="201"/>
      <c r="U129" s="53"/>
      <c r="V129" s="201"/>
      <c r="W129" s="54"/>
    </row>
    <row r="130" spans="1:23" s="74" customFormat="1" x14ac:dyDescent="0.2">
      <c r="A130" s="102" t="s">
        <v>122</v>
      </c>
      <c r="B130" s="101"/>
      <c r="C130" s="30"/>
      <c r="D130" s="30"/>
      <c r="E130" s="31"/>
      <c r="F130" s="30"/>
      <c r="G130" s="31"/>
      <c r="H130" s="30"/>
      <c r="I130" s="31"/>
      <c r="J130" s="30"/>
      <c r="K130" s="30"/>
      <c r="L130" s="31"/>
      <c r="M130" s="30"/>
      <c r="N130" s="31"/>
      <c r="O130" s="30"/>
      <c r="P130" s="31"/>
      <c r="Q130" s="30"/>
      <c r="R130" s="31"/>
      <c r="S130" s="30"/>
      <c r="T130" s="31"/>
      <c r="U130" s="30"/>
      <c r="V130" s="58"/>
      <c r="W130" s="63"/>
    </row>
    <row r="131" spans="1:23" x14ac:dyDescent="0.2">
      <c r="A131" s="35" t="s">
        <v>6</v>
      </c>
      <c r="B131" s="5">
        <v>0</v>
      </c>
      <c r="C131" s="36">
        <f t="shared" ref="C131:C133" si="62">B131*1000</f>
        <v>0</v>
      </c>
      <c r="D131" s="37"/>
      <c r="E131" s="65">
        <v>0</v>
      </c>
      <c r="F131" s="39">
        <f t="shared" ref="F131:F133" si="63">E131*1000</f>
        <v>0</v>
      </c>
      <c r="G131" s="65">
        <v>0</v>
      </c>
      <c r="H131" s="39">
        <f t="shared" ref="H131:H133" si="64">G131*1000</f>
        <v>0</v>
      </c>
      <c r="I131" s="65">
        <v>0</v>
      </c>
      <c r="J131" s="36">
        <f t="shared" ref="J131:J133" si="65">I131*1000</f>
        <v>0</v>
      </c>
      <c r="K131" s="37"/>
      <c r="L131" s="65"/>
      <c r="M131" s="39"/>
      <c r="N131" s="65"/>
      <c r="O131" s="36"/>
      <c r="P131" s="65"/>
      <c r="Q131" s="39"/>
      <c r="R131" s="65"/>
      <c r="S131" s="36"/>
      <c r="T131" s="65"/>
      <c r="U131" s="39"/>
      <c r="V131" s="65"/>
      <c r="W131" s="41"/>
    </row>
    <row r="132" spans="1:23" x14ac:dyDescent="0.2">
      <c r="A132" s="35" t="s">
        <v>7</v>
      </c>
      <c r="B132" s="5">
        <v>0</v>
      </c>
      <c r="C132" s="43">
        <f t="shared" si="62"/>
        <v>0</v>
      </c>
      <c r="D132" s="44"/>
      <c r="E132" s="66">
        <v>0</v>
      </c>
      <c r="F132" s="45">
        <f t="shared" si="63"/>
        <v>0</v>
      </c>
      <c r="G132" s="66">
        <v>0</v>
      </c>
      <c r="H132" s="45">
        <f t="shared" si="64"/>
        <v>0</v>
      </c>
      <c r="I132" s="66">
        <v>0</v>
      </c>
      <c r="J132" s="43">
        <f t="shared" si="65"/>
        <v>0</v>
      </c>
      <c r="K132" s="44"/>
      <c r="L132" s="66"/>
      <c r="M132" s="45"/>
      <c r="N132" s="66"/>
      <c r="O132" s="43"/>
      <c r="P132" s="66"/>
      <c r="Q132" s="45"/>
      <c r="R132" s="66"/>
      <c r="S132" s="43"/>
      <c r="T132" s="66"/>
      <c r="U132" s="45"/>
      <c r="V132" s="66"/>
      <c r="W132" s="47"/>
    </row>
    <row r="133" spans="1:23" ht="13.5" thickBot="1" x14ac:dyDescent="0.25">
      <c r="A133" s="48" t="s">
        <v>8</v>
      </c>
      <c r="B133" s="49">
        <f>B131-B132</f>
        <v>0</v>
      </c>
      <c r="C133" s="50">
        <f t="shared" si="62"/>
        <v>0</v>
      </c>
      <c r="D133" s="51"/>
      <c r="E133" s="67">
        <f>E131-E132</f>
        <v>0</v>
      </c>
      <c r="F133" s="53">
        <f t="shared" si="63"/>
        <v>0</v>
      </c>
      <c r="G133" s="67">
        <f>G131-G132</f>
        <v>0</v>
      </c>
      <c r="H133" s="53">
        <f t="shared" si="64"/>
        <v>0</v>
      </c>
      <c r="I133" s="67">
        <f t="shared" ref="I133" si="66">I131-I132</f>
        <v>0</v>
      </c>
      <c r="J133" s="50">
        <f t="shared" si="65"/>
        <v>0</v>
      </c>
      <c r="K133" s="51"/>
      <c r="L133" s="67"/>
      <c r="M133" s="53"/>
      <c r="N133" s="67"/>
      <c r="O133" s="50"/>
      <c r="P133" s="67"/>
      <c r="Q133" s="53"/>
      <c r="R133" s="67"/>
      <c r="S133" s="50"/>
      <c r="T133" s="201"/>
      <c r="U133" s="53"/>
      <c r="V133" s="201"/>
      <c r="W133" s="54"/>
    </row>
    <row r="134" spans="1:23" s="74" customFormat="1" x14ac:dyDescent="0.2">
      <c r="A134" s="102" t="s">
        <v>123</v>
      </c>
      <c r="B134" s="101"/>
      <c r="C134" s="30"/>
      <c r="D134" s="30"/>
      <c r="E134" s="31"/>
      <c r="F134" s="30"/>
      <c r="G134" s="31"/>
      <c r="H134" s="30"/>
      <c r="I134" s="31"/>
      <c r="J134" s="30"/>
      <c r="K134" s="30"/>
      <c r="L134" s="31"/>
      <c r="M134" s="30"/>
      <c r="N134" s="31"/>
      <c r="O134" s="30"/>
      <c r="P134" s="31"/>
      <c r="Q134" s="30"/>
      <c r="R134" s="31"/>
      <c r="S134" s="30"/>
      <c r="T134" s="31"/>
      <c r="U134" s="30"/>
      <c r="V134" s="58"/>
      <c r="W134" s="63"/>
    </row>
    <row r="135" spans="1:23" x14ac:dyDescent="0.2">
      <c r="A135" s="35" t="s">
        <v>6</v>
      </c>
      <c r="B135" s="5">
        <v>0</v>
      </c>
      <c r="C135" s="36">
        <f t="shared" ref="C135:C137" si="67">B135*1000</f>
        <v>0</v>
      </c>
      <c r="D135" s="37"/>
      <c r="E135" s="65">
        <v>0</v>
      </c>
      <c r="F135" s="39">
        <f t="shared" ref="F135:F137" si="68">E135*1000</f>
        <v>0</v>
      </c>
      <c r="G135" s="65">
        <v>0</v>
      </c>
      <c r="H135" s="39">
        <f t="shared" ref="H135:H137" si="69">G135*1000</f>
        <v>0</v>
      </c>
      <c r="I135" s="65">
        <v>0</v>
      </c>
      <c r="J135" s="36">
        <f t="shared" ref="J135:J137" si="70">I135*1000</f>
        <v>0</v>
      </c>
      <c r="K135" s="37"/>
      <c r="L135" s="65"/>
      <c r="M135" s="39"/>
      <c r="N135" s="65"/>
      <c r="O135" s="36"/>
      <c r="P135" s="65"/>
      <c r="Q135" s="39"/>
      <c r="R135" s="65"/>
      <c r="S135" s="36"/>
      <c r="T135" s="65"/>
      <c r="U135" s="39"/>
      <c r="V135" s="65"/>
      <c r="W135" s="41"/>
    </row>
    <row r="136" spans="1:23" x14ac:dyDescent="0.2">
      <c r="A136" s="35" t="s">
        <v>7</v>
      </c>
      <c r="B136" s="5">
        <v>0</v>
      </c>
      <c r="C136" s="43">
        <f t="shared" si="67"/>
        <v>0</v>
      </c>
      <c r="D136" s="44"/>
      <c r="E136" s="66">
        <v>0</v>
      </c>
      <c r="F136" s="45">
        <f t="shared" si="68"/>
        <v>0</v>
      </c>
      <c r="G136" s="66">
        <v>0</v>
      </c>
      <c r="H136" s="45">
        <f t="shared" si="69"/>
        <v>0</v>
      </c>
      <c r="I136" s="66">
        <v>0</v>
      </c>
      <c r="J136" s="43">
        <f t="shared" si="70"/>
        <v>0</v>
      </c>
      <c r="K136" s="44"/>
      <c r="L136" s="66"/>
      <c r="M136" s="45"/>
      <c r="N136" s="66"/>
      <c r="O136" s="43"/>
      <c r="P136" s="66"/>
      <c r="Q136" s="45"/>
      <c r="R136" s="66"/>
      <c r="S136" s="43"/>
      <c r="T136" s="66"/>
      <c r="U136" s="45"/>
      <c r="V136" s="66"/>
      <c r="W136" s="47"/>
    </row>
    <row r="137" spans="1:23" ht="13.5" thickBot="1" x14ac:dyDescent="0.25">
      <c r="A137" s="48" t="s">
        <v>8</v>
      </c>
      <c r="B137" s="49">
        <f>B135-B136</f>
        <v>0</v>
      </c>
      <c r="C137" s="50">
        <f t="shared" si="67"/>
        <v>0</v>
      </c>
      <c r="D137" s="51"/>
      <c r="E137" s="67">
        <f>E135-E136</f>
        <v>0</v>
      </c>
      <c r="F137" s="53">
        <f t="shared" si="68"/>
        <v>0</v>
      </c>
      <c r="G137" s="67">
        <f>G135-G136</f>
        <v>0</v>
      </c>
      <c r="H137" s="53">
        <f t="shared" si="69"/>
        <v>0</v>
      </c>
      <c r="I137" s="67">
        <f t="shared" ref="I137" si="71">I135-I136</f>
        <v>0</v>
      </c>
      <c r="J137" s="50">
        <f t="shared" si="70"/>
        <v>0</v>
      </c>
      <c r="K137" s="51"/>
      <c r="L137" s="67"/>
      <c r="M137" s="53"/>
      <c r="N137" s="67"/>
      <c r="O137" s="50"/>
      <c r="P137" s="67"/>
      <c r="Q137" s="53"/>
      <c r="R137" s="67"/>
      <c r="S137" s="50"/>
      <c r="T137" s="201"/>
      <c r="U137" s="53"/>
      <c r="V137" s="201"/>
      <c r="W137" s="54"/>
    </row>
    <row r="138" spans="1:23" s="74" customFormat="1" x14ac:dyDescent="0.2">
      <c r="A138" s="102" t="s">
        <v>124</v>
      </c>
      <c r="B138" s="101"/>
      <c r="C138" s="30"/>
      <c r="D138" s="30"/>
      <c r="E138" s="31"/>
      <c r="F138" s="30"/>
      <c r="G138" s="31"/>
      <c r="H138" s="30"/>
      <c r="I138" s="31"/>
      <c r="J138" s="30"/>
      <c r="K138" s="30"/>
      <c r="L138" s="31"/>
      <c r="M138" s="30"/>
      <c r="N138" s="31"/>
      <c r="O138" s="30"/>
      <c r="P138" s="31"/>
      <c r="Q138" s="30"/>
      <c r="R138" s="31"/>
      <c r="S138" s="30"/>
      <c r="T138" s="31"/>
      <c r="U138" s="30"/>
      <c r="V138" s="58"/>
      <c r="W138" s="63"/>
    </row>
    <row r="139" spans="1:23" x14ac:dyDescent="0.2">
      <c r="A139" s="35" t="s">
        <v>6</v>
      </c>
      <c r="B139" s="5">
        <v>0</v>
      </c>
      <c r="C139" s="36">
        <f t="shared" ref="C139:C141" si="72">B139*1000</f>
        <v>0</v>
      </c>
      <c r="D139" s="37"/>
      <c r="E139" s="65">
        <v>0</v>
      </c>
      <c r="F139" s="39">
        <f t="shared" ref="F139:F141" si="73">E139*1000</f>
        <v>0</v>
      </c>
      <c r="G139" s="65">
        <v>0</v>
      </c>
      <c r="H139" s="39">
        <f t="shared" ref="H139:H141" si="74">G139*1000</f>
        <v>0</v>
      </c>
      <c r="I139" s="65">
        <v>0</v>
      </c>
      <c r="J139" s="36">
        <f t="shared" ref="J139:J141" si="75">I139*1000</f>
        <v>0</v>
      </c>
      <c r="K139" s="37"/>
      <c r="L139" s="65"/>
      <c r="M139" s="39"/>
      <c r="N139" s="65"/>
      <c r="O139" s="36"/>
      <c r="P139" s="65"/>
      <c r="Q139" s="39"/>
      <c r="R139" s="65"/>
      <c r="S139" s="36"/>
      <c r="T139" s="65"/>
      <c r="U139" s="39"/>
      <c r="V139" s="65"/>
      <c r="W139" s="41"/>
    </row>
    <row r="140" spans="1:23" x14ac:dyDescent="0.2">
      <c r="A140" s="35" t="s">
        <v>7</v>
      </c>
      <c r="B140" s="5">
        <v>0</v>
      </c>
      <c r="C140" s="43">
        <f t="shared" si="72"/>
        <v>0</v>
      </c>
      <c r="D140" s="44"/>
      <c r="E140" s="66">
        <v>0</v>
      </c>
      <c r="F140" s="45">
        <f t="shared" si="73"/>
        <v>0</v>
      </c>
      <c r="G140" s="66">
        <v>0</v>
      </c>
      <c r="H140" s="45">
        <f t="shared" si="74"/>
        <v>0</v>
      </c>
      <c r="I140" s="66">
        <v>0</v>
      </c>
      <c r="J140" s="43">
        <f t="shared" si="75"/>
        <v>0</v>
      </c>
      <c r="K140" s="44"/>
      <c r="L140" s="66"/>
      <c r="M140" s="45"/>
      <c r="N140" s="66"/>
      <c r="O140" s="43"/>
      <c r="P140" s="66"/>
      <c r="Q140" s="45"/>
      <c r="R140" s="66"/>
      <c r="S140" s="43"/>
      <c r="T140" s="66"/>
      <c r="U140" s="45"/>
      <c r="V140" s="66"/>
      <c r="W140" s="47"/>
    </row>
    <row r="141" spans="1:23" ht="13.5" thickBot="1" x14ac:dyDescent="0.25">
      <c r="A141" s="48" t="s">
        <v>8</v>
      </c>
      <c r="B141" s="49">
        <f>B139-B140</f>
        <v>0</v>
      </c>
      <c r="C141" s="50">
        <f t="shared" si="72"/>
        <v>0</v>
      </c>
      <c r="D141" s="51"/>
      <c r="E141" s="67">
        <f>E139-E140</f>
        <v>0</v>
      </c>
      <c r="F141" s="53">
        <f t="shared" si="73"/>
        <v>0</v>
      </c>
      <c r="G141" s="67">
        <f>G139-G140</f>
        <v>0</v>
      </c>
      <c r="H141" s="53">
        <f t="shared" si="74"/>
        <v>0</v>
      </c>
      <c r="I141" s="67">
        <f t="shared" ref="I141" si="76">I139-I140</f>
        <v>0</v>
      </c>
      <c r="J141" s="50">
        <f t="shared" si="75"/>
        <v>0</v>
      </c>
      <c r="K141" s="51"/>
      <c r="L141" s="67"/>
      <c r="M141" s="53"/>
      <c r="N141" s="67"/>
      <c r="O141" s="50"/>
      <c r="P141" s="67"/>
      <c r="Q141" s="53"/>
      <c r="R141" s="67"/>
      <c r="S141" s="50"/>
      <c r="T141" s="201"/>
      <c r="U141" s="53"/>
      <c r="V141" s="201"/>
      <c r="W141" s="54"/>
    </row>
    <row r="142" spans="1:23" s="74" customFormat="1" x14ac:dyDescent="0.2">
      <c r="A142" s="102" t="s">
        <v>125</v>
      </c>
      <c r="B142" s="101"/>
      <c r="C142" s="30"/>
      <c r="D142" s="30"/>
      <c r="E142" s="31"/>
      <c r="F142" s="30"/>
      <c r="G142" s="31"/>
      <c r="H142" s="30"/>
      <c r="I142" s="31"/>
      <c r="J142" s="30"/>
      <c r="K142" s="30"/>
      <c r="L142" s="31"/>
      <c r="M142" s="30"/>
      <c r="N142" s="31"/>
      <c r="O142" s="30"/>
      <c r="P142" s="31"/>
      <c r="Q142" s="30"/>
      <c r="R142" s="31"/>
      <c r="S142" s="30"/>
      <c r="T142" s="31"/>
      <c r="U142" s="30"/>
      <c r="V142" s="58"/>
      <c r="W142" s="63"/>
    </row>
    <row r="143" spans="1:23" x14ac:dyDescent="0.2">
      <c r="A143" s="35" t="s">
        <v>6</v>
      </c>
      <c r="B143" s="5">
        <v>0</v>
      </c>
      <c r="C143" s="36">
        <f t="shared" ref="C143:C145" si="77">B143*1000</f>
        <v>0</v>
      </c>
      <c r="D143" s="37"/>
      <c r="E143" s="65">
        <v>0</v>
      </c>
      <c r="F143" s="39">
        <f t="shared" ref="F143:F145" si="78">E143*1000</f>
        <v>0</v>
      </c>
      <c r="G143" s="65">
        <v>0</v>
      </c>
      <c r="H143" s="39">
        <f t="shared" ref="H143:H145" si="79">G143*1000</f>
        <v>0</v>
      </c>
      <c r="I143" s="65">
        <v>0</v>
      </c>
      <c r="J143" s="36">
        <f t="shared" ref="J143:J145" si="80">I143*1000</f>
        <v>0</v>
      </c>
      <c r="K143" s="37"/>
      <c r="L143" s="65"/>
      <c r="M143" s="39"/>
      <c r="N143" s="65"/>
      <c r="O143" s="36"/>
      <c r="P143" s="65"/>
      <c r="Q143" s="39"/>
      <c r="R143" s="65"/>
      <c r="S143" s="36"/>
      <c r="T143" s="65"/>
      <c r="U143" s="39"/>
      <c r="V143" s="65"/>
      <c r="W143" s="41"/>
    </row>
    <row r="144" spans="1:23" x14ac:dyDescent="0.2">
      <c r="A144" s="35" t="s">
        <v>7</v>
      </c>
      <c r="B144" s="5">
        <v>0</v>
      </c>
      <c r="C144" s="43">
        <f t="shared" si="77"/>
        <v>0</v>
      </c>
      <c r="D144" s="44"/>
      <c r="E144" s="66">
        <v>0</v>
      </c>
      <c r="F144" s="45">
        <f t="shared" si="78"/>
        <v>0</v>
      </c>
      <c r="G144" s="66">
        <v>0</v>
      </c>
      <c r="H144" s="45">
        <f t="shared" si="79"/>
        <v>0</v>
      </c>
      <c r="I144" s="66">
        <v>0</v>
      </c>
      <c r="J144" s="43">
        <f t="shared" si="80"/>
        <v>0</v>
      </c>
      <c r="K144" s="44"/>
      <c r="L144" s="66"/>
      <c r="M144" s="45"/>
      <c r="N144" s="66"/>
      <c r="O144" s="43"/>
      <c r="P144" s="66"/>
      <c r="Q144" s="45"/>
      <c r="R144" s="66"/>
      <c r="S144" s="43"/>
      <c r="T144" s="66"/>
      <c r="U144" s="45"/>
      <c r="V144" s="66"/>
      <c r="W144" s="47"/>
    </row>
    <row r="145" spans="1:23" ht="13.5" thickBot="1" x14ac:dyDescent="0.25">
      <c r="A145" s="48" t="s">
        <v>8</v>
      </c>
      <c r="B145" s="49">
        <f>B143-B144</f>
        <v>0</v>
      </c>
      <c r="C145" s="50">
        <f t="shared" si="77"/>
        <v>0</v>
      </c>
      <c r="D145" s="51"/>
      <c r="E145" s="67">
        <f>E143-E144</f>
        <v>0</v>
      </c>
      <c r="F145" s="53">
        <f t="shared" si="78"/>
        <v>0</v>
      </c>
      <c r="G145" s="67">
        <f>G143-G144</f>
        <v>0</v>
      </c>
      <c r="H145" s="53">
        <f t="shared" si="79"/>
        <v>0</v>
      </c>
      <c r="I145" s="67">
        <f t="shared" ref="I145" si="81">I143-I144</f>
        <v>0</v>
      </c>
      <c r="J145" s="50">
        <f t="shared" si="80"/>
        <v>0</v>
      </c>
      <c r="K145" s="51"/>
      <c r="L145" s="67"/>
      <c r="M145" s="53"/>
      <c r="N145" s="67"/>
      <c r="O145" s="50"/>
      <c r="P145" s="67"/>
      <c r="Q145" s="53"/>
      <c r="R145" s="67"/>
      <c r="S145" s="50"/>
      <c r="T145" s="201"/>
      <c r="U145" s="53"/>
      <c r="V145" s="201"/>
      <c r="W145" s="54"/>
    </row>
    <row r="146" spans="1:23" s="74" customFormat="1" x14ac:dyDescent="0.2">
      <c r="A146" s="102" t="s">
        <v>126</v>
      </c>
      <c r="B146" s="101"/>
      <c r="C146" s="30"/>
      <c r="D146" s="30"/>
      <c r="E146" s="31"/>
      <c r="F146" s="30"/>
      <c r="G146" s="31"/>
      <c r="H146" s="30"/>
      <c r="I146" s="31"/>
      <c r="J146" s="30"/>
      <c r="K146" s="30"/>
      <c r="L146" s="31"/>
      <c r="M146" s="30"/>
      <c r="N146" s="31"/>
      <c r="O146" s="30"/>
      <c r="P146" s="31"/>
      <c r="Q146" s="30"/>
      <c r="R146" s="31"/>
      <c r="S146" s="30"/>
      <c r="T146" s="31"/>
      <c r="U146" s="30"/>
      <c r="V146" s="58"/>
      <c r="W146" s="63"/>
    </row>
    <row r="147" spans="1:23" x14ac:dyDescent="0.2">
      <c r="A147" s="35" t="s">
        <v>6</v>
      </c>
      <c r="B147" s="5">
        <v>0</v>
      </c>
      <c r="C147" s="36">
        <f t="shared" ref="C147:C149" si="82">B147*1000</f>
        <v>0</v>
      </c>
      <c r="D147" s="37"/>
      <c r="E147" s="65">
        <v>0</v>
      </c>
      <c r="F147" s="39">
        <f t="shared" ref="F147:F149" si="83">E147*1000</f>
        <v>0</v>
      </c>
      <c r="G147" s="65">
        <v>0</v>
      </c>
      <c r="H147" s="39">
        <f t="shared" ref="H147:H149" si="84">G147*1000</f>
        <v>0</v>
      </c>
      <c r="I147" s="65">
        <v>0</v>
      </c>
      <c r="J147" s="36">
        <f t="shared" ref="J147:J149" si="85">I147*1000</f>
        <v>0</v>
      </c>
      <c r="K147" s="37"/>
      <c r="L147" s="65"/>
      <c r="M147" s="39"/>
      <c r="N147" s="65"/>
      <c r="O147" s="36"/>
      <c r="P147" s="65"/>
      <c r="Q147" s="39"/>
      <c r="R147" s="65"/>
      <c r="S147" s="36"/>
      <c r="T147" s="65"/>
      <c r="U147" s="39"/>
      <c r="V147" s="65"/>
      <c r="W147" s="41"/>
    </row>
    <row r="148" spans="1:23" x14ac:dyDescent="0.2">
      <c r="A148" s="35" t="s">
        <v>7</v>
      </c>
      <c r="B148" s="5">
        <v>0</v>
      </c>
      <c r="C148" s="43">
        <f t="shared" si="82"/>
        <v>0</v>
      </c>
      <c r="D148" s="44"/>
      <c r="E148" s="66">
        <v>0</v>
      </c>
      <c r="F148" s="45">
        <f t="shared" si="83"/>
        <v>0</v>
      </c>
      <c r="G148" s="66">
        <v>0</v>
      </c>
      <c r="H148" s="45">
        <f t="shared" si="84"/>
        <v>0</v>
      </c>
      <c r="I148" s="66">
        <v>0</v>
      </c>
      <c r="J148" s="43">
        <f t="shared" si="85"/>
        <v>0</v>
      </c>
      <c r="K148" s="44"/>
      <c r="L148" s="66"/>
      <c r="M148" s="45"/>
      <c r="N148" s="66"/>
      <c r="O148" s="43"/>
      <c r="P148" s="66"/>
      <c r="Q148" s="45"/>
      <c r="R148" s="66"/>
      <c r="S148" s="43"/>
      <c r="T148" s="66"/>
      <c r="U148" s="45"/>
      <c r="V148" s="66"/>
      <c r="W148" s="47"/>
    </row>
    <row r="149" spans="1:23" ht="13.5" thickBot="1" x14ac:dyDescent="0.25">
      <c r="A149" s="48" t="s">
        <v>8</v>
      </c>
      <c r="B149" s="49">
        <f>B147-B148</f>
        <v>0</v>
      </c>
      <c r="C149" s="50">
        <f t="shared" si="82"/>
        <v>0</v>
      </c>
      <c r="D149" s="51"/>
      <c r="E149" s="67">
        <f>E147-E148</f>
        <v>0</v>
      </c>
      <c r="F149" s="53">
        <f t="shared" si="83"/>
        <v>0</v>
      </c>
      <c r="G149" s="67">
        <f>G147-G148</f>
        <v>0</v>
      </c>
      <c r="H149" s="53">
        <f t="shared" si="84"/>
        <v>0</v>
      </c>
      <c r="I149" s="67">
        <f t="shared" ref="I149" si="86">I147-I148</f>
        <v>0</v>
      </c>
      <c r="J149" s="50">
        <f t="shared" si="85"/>
        <v>0</v>
      </c>
      <c r="K149" s="51"/>
      <c r="L149" s="67"/>
      <c r="M149" s="53"/>
      <c r="N149" s="67"/>
      <c r="O149" s="50"/>
      <c r="P149" s="67"/>
      <c r="Q149" s="53"/>
      <c r="R149" s="67"/>
      <c r="S149" s="50"/>
      <c r="T149" s="201"/>
      <c r="U149" s="53"/>
      <c r="V149" s="201"/>
      <c r="W149" s="54"/>
    </row>
    <row r="150" spans="1:23" s="74" customFormat="1" x14ac:dyDescent="0.2">
      <c r="A150" s="102" t="s">
        <v>127</v>
      </c>
      <c r="B150" s="101"/>
      <c r="C150" s="30"/>
      <c r="D150" s="30"/>
      <c r="E150" s="31"/>
      <c r="F150" s="30"/>
      <c r="G150" s="31"/>
      <c r="H150" s="30"/>
      <c r="I150" s="31"/>
      <c r="J150" s="30"/>
      <c r="K150" s="30"/>
      <c r="L150" s="31"/>
      <c r="M150" s="30"/>
      <c r="N150" s="31"/>
      <c r="O150" s="30"/>
      <c r="P150" s="31"/>
      <c r="Q150" s="30"/>
      <c r="R150" s="31"/>
      <c r="S150" s="30"/>
      <c r="T150" s="31"/>
      <c r="U150" s="30"/>
      <c r="V150" s="58"/>
      <c r="W150" s="63"/>
    </row>
    <row r="151" spans="1:23" x14ac:dyDescent="0.2">
      <c r="A151" s="35" t="s">
        <v>6</v>
      </c>
      <c r="B151" s="5">
        <v>0</v>
      </c>
      <c r="C151" s="36">
        <f t="shared" ref="C151:C153" si="87">B151*1000</f>
        <v>0</v>
      </c>
      <c r="D151" s="37"/>
      <c r="E151" s="65">
        <v>0</v>
      </c>
      <c r="F151" s="39">
        <f t="shared" ref="F151:F153" si="88">E151*1000</f>
        <v>0</v>
      </c>
      <c r="G151" s="65">
        <v>0</v>
      </c>
      <c r="H151" s="39">
        <f t="shared" ref="H151:H153" si="89">G151*1000</f>
        <v>0</v>
      </c>
      <c r="I151" s="65">
        <v>0</v>
      </c>
      <c r="J151" s="36">
        <f t="shared" ref="J151:J153" si="90">I151*1000</f>
        <v>0</v>
      </c>
      <c r="K151" s="37"/>
      <c r="L151" s="65"/>
      <c r="M151" s="39"/>
      <c r="N151" s="65"/>
      <c r="O151" s="36"/>
      <c r="P151" s="65"/>
      <c r="Q151" s="39"/>
      <c r="R151" s="65"/>
      <c r="S151" s="36"/>
      <c r="T151" s="65"/>
      <c r="U151" s="39"/>
      <c r="V151" s="65"/>
      <c r="W151" s="41"/>
    </row>
    <row r="152" spans="1:23" x14ac:dyDescent="0.2">
      <c r="A152" s="35" t="s">
        <v>7</v>
      </c>
      <c r="B152" s="5">
        <v>0</v>
      </c>
      <c r="C152" s="43">
        <f t="shared" si="87"/>
        <v>0</v>
      </c>
      <c r="D152" s="44"/>
      <c r="E152" s="66">
        <v>0</v>
      </c>
      <c r="F152" s="45">
        <f t="shared" si="88"/>
        <v>0</v>
      </c>
      <c r="G152" s="66">
        <v>0</v>
      </c>
      <c r="H152" s="45">
        <f t="shared" si="89"/>
        <v>0</v>
      </c>
      <c r="I152" s="66">
        <v>0</v>
      </c>
      <c r="J152" s="43">
        <f t="shared" si="90"/>
        <v>0</v>
      </c>
      <c r="K152" s="44"/>
      <c r="L152" s="66"/>
      <c r="M152" s="45"/>
      <c r="N152" s="66"/>
      <c r="O152" s="43"/>
      <c r="P152" s="66"/>
      <c r="Q152" s="45"/>
      <c r="R152" s="66"/>
      <c r="S152" s="43"/>
      <c r="T152" s="66"/>
      <c r="U152" s="45"/>
      <c r="V152" s="66"/>
      <c r="W152" s="47"/>
    </row>
    <row r="153" spans="1:23" ht="13.5" thickBot="1" x14ac:dyDescent="0.25">
      <c r="A153" s="48" t="s">
        <v>8</v>
      </c>
      <c r="B153" s="49">
        <f>B151-B152</f>
        <v>0</v>
      </c>
      <c r="C153" s="50">
        <f t="shared" si="87"/>
        <v>0</v>
      </c>
      <c r="D153" s="51"/>
      <c r="E153" s="67">
        <f>E151-E152</f>
        <v>0</v>
      </c>
      <c r="F153" s="53">
        <f t="shared" si="88"/>
        <v>0</v>
      </c>
      <c r="G153" s="67">
        <f>G151-G152</f>
        <v>0</v>
      </c>
      <c r="H153" s="53">
        <f t="shared" si="89"/>
        <v>0</v>
      </c>
      <c r="I153" s="67">
        <f t="shared" ref="I153" si="91">I151-I152</f>
        <v>0</v>
      </c>
      <c r="J153" s="50">
        <f t="shared" si="90"/>
        <v>0</v>
      </c>
      <c r="K153" s="51"/>
      <c r="L153" s="67"/>
      <c r="M153" s="53"/>
      <c r="N153" s="67"/>
      <c r="O153" s="50"/>
      <c r="P153" s="67"/>
      <c r="Q153" s="53"/>
      <c r="R153" s="67"/>
      <c r="S153" s="50"/>
      <c r="T153" s="201"/>
      <c r="U153" s="53"/>
      <c r="V153" s="201"/>
      <c r="W153" s="54"/>
    </row>
    <row r="154" spans="1:23" s="74" customFormat="1" x14ac:dyDescent="0.2">
      <c r="A154" s="102" t="s">
        <v>128</v>
      </c>
      <c r="B154" s="101"/>
      <c r="C154" s="30"/>
      <c r="D154" s="30"/>
      <c r="E154" s="31"/>
      <c r="F154" s="30"/>
      <c r="G154" s="31"/>
      <c r="H154" s="30"/>
      <c r="I154" s="31"/>
      <c r="J154" s="30"/>
      <c r="K154" s="30"/>
      <c r="L154" s="31"/>
      <c r="M154" s="30"/>
      <c r="N154" s="31"/>
      <c r="O154" s="30"/>
      <c r="P154" s="31"/>
      <c r="Q154" s="30"/>
      <c r="R154" s="31"/>
      <c r="S154" s="30"/>
      <c r="T154" s="31"/>
      <c r="U154" s="30"/>
      <c r="V154" s="58"/>
      <c r="W154" s="63"/>
    </row>
    <row r="155" spans="1:23" x14ac:dyDescent="0.2">
      <c r="A155" s="35" t="s">
        <v>6</v>
      </c>
      <c r="B155" s="5">
        <v>0</v>
      </c>
      <c r="C155" s="36">
        <f t="shared" ref="C155:C157" si="92">B155*1000</f>
        <v>0</v>
      </c>
      <c r="D155" s="37"/>
      <c r="E155" s="65">
        <v>0</v>
      </c>
      <c r="F155" s="39">
        <f t="shared" ref="F155:F157" si="93">E155*1000</f>
        <v>0</v>
      </c>
      <c r="G155" s="65">
        <v>0</v>
      </c>
      <c r="H155" s="39">
        <f t="shared" ref="H155:H157" si="94">G155*1000</f>
        <v>0</v>
      </c>
      <c r="I155" s="65">
        <v>0</v>
      </c>
      <c r="J155" s="36">
        <f t="shared" ref="J155:J157" si="95">I155*1000</f>
        <v>0</v>
      </c>
      <c r="K155" s="37"/>
      <c r="L155" s="65"/>
      <c r="M155" s="39"/>
      <c r="N155" s="65"/>
      <c r="O155" s="36"/>
      <c r="P155" s="65"/>
      <c r="Q155" s="39"/>
      <c r="R155" s="65"/>
      <c r="S155" s="36"/>
      <c r="T155" s="65"/>
      <c r="U155" s="39"/>
      <c r="V155" s="65"/>
      <c r="W155" s="41"/>
    </row>
    <row r="156" spans="1:23" x14ac:dyDescent="0.2">
      <c r="A156" s="35" t="s">
        <v>7</v>
      </c>
      <c r="B156" s="5">
        <v>0</v>
      </c>
      <c r="C156" s="43">
        <f t="shared" si="92"/>
        <v>0</v>
      </c>
      <c r="D156" s="44"/>
      <c r="E156" s="66">
        <v>0</v>
      </c>
      <c r="F156" s="45">
        <f t="shared" si="93"/>
        <v>0</v>
      </c>
      <c r="G156" s="66">
        <v>0</v>
      </c>
      <c r="H156" s="45">
        <f t="shared" si="94"/>
        <v>0</v>
      </c>
      <c r="I156" s="66">
        <v>0</v>
      </c>
      <c r="J156" s="43">
        <f t="shared" si="95"/>
        <v>0</v>
      </c>
      <c r="K156" s="44"/>
      <c r="L156" s="66"/>
      <c r="M156" s="45"/>
      <c r="N156" s="66"/>
      <c r="O156" s="43"/>
      <c r="P156" s="66"/>
      <c r="Q156" s="45"/>
      <c r="R156" s="66"/>
      <c r="S156" s="43"/>
      <c r="T156" s="66"/>
      <c r="U156" s="45"/>
      <c r="V156" s="66"/>
      <c r="W156" s="47"/>
    </row>
    <row r="157" spans="1:23" ht="13.5" thickBot="1" x14ac:dyDescent="0.25">
      <c r="A157" s="48" t="s">
        <v>8</v>
      </c>
      <c r="B157" s="49">
        <f>B155-B156</f>
        <v>0</v>
      </c>
      <c r="C157" s="50">
        <f t="shared" si="92"/>
        <v>0</v>
      </c>
      <c r="D157" s="51"/>
      <c r="E157" s="67">
        <f>E155-E156</f>
        <v>0</v>
      </c>
      <c r="F157" s="53">
        <f t="shared" si="93"/>
        <v>0</v>
      </c>
      <c r="G157" s="67">
        <f>G155-G156</f>
        <v>0</v>
      </c>
      <c r="H157" s="53">
        <f t="shared" si="94"/>
        <v>0</v>
      </c>
      <c r="I157" s="67">
        <f t="shared" ref="I157" si="96">I155-I156</f>
        <v>0</v>
      </c>
      <c r="J157" s="50">
        <f t="shared" si="95"/>
        <v>0</v>
      </c>
      <c r="K157" s="51"/>
      <c r="L157" s="67"/>
      <c r="M157" s="53"/>
      <c r="N157" s="67"/>
      <c r="O157" s="50"/>
      <c r="P157" s="67"/>
      <c r="Q157" s="53"/>
      <c r="R157" s="67"/>
      <c r="S157" s="50"/>
      <c r="T157" s="201"/>
      <c r="U157" s="53"/>
      <c r="V157" s="201"/>
      <c r="W157" s="54"/>
    </row>
    <row r="158" spans="1:23" s="74" customFormat="1" x14ac:dyDescent="0.2">
      <c r="A158" s="102" t="s">
        <v>129</v>
      </c>
      <c r="B158" s="101"/>
      <c r="C158" s="30"/>
      <c r="D158" s="30"/>
      <c r="E158" s="31"/>
      <c r="F158" s="30"/>
      <c r="G158" s="31"/>
      <c r="H158" s="30"/>
      <c r="I158" s="31"/>
      <c r="J158" s="30"/>
      <c r="K158" s="30"/>
      <c r="L158" s="31"/>
      <c r="M158" s="30"/>
      <c r="N158" s="31"/>
      <c r="O158" s="30"/>
      <c r="P158" s="31"/>
      <c r="Q158" s="30"/>
      <c r="R158" s="31"/>
      <c r="S158" s="30"/>
      <c r="T158" s="31"/>
      <c r="U158" s="30"/>
      <c r="V158" s="58"/>
      <c r="W158" s="63"/>
    </row>
    <row r="159" spans="1:23" x14ac:dyDescent="0.2">
      <c r="A159" s="35" t="s">
        <v>6</v>
      </c>
      <c r="B159" s="5">
        <v>0</v>
      </c>
      <c r="C159" s="36">
        <f t="shared" ref="C159:C161" si="97">B159*1000</f>
        <v>0</v>
      </c>
      <c r="D159" s="37"/>
      <c r="E159" s="65">
        <v>0</v>
      </c>
      <c r="F159" s="39">
        <f t="shared" ref="F159:F161" si="98">E159*1000</f>
        <v>0</v>
      </c>
      <c r="G159" s="65">
        <v>0</v>
      </c>
      <c r="H159" s="39">
        <f t="shared" ref="H159:H161" si="99">G159*1000</f>
        <v>0</v>
      </c>
      <c r="I159" s="65">
        <v>0</v>
      </c>
      <c r="J159" s="36">
        <f t="shared" ref="J159:J161" si="100">I159*1000</f>
        <v>0</v>
      </c>
      <c r="K159" s="37"/>
      <c r="L159" s="65"/>
      <c r="M159" s="39"/>
      <c r="N159" s="65"/>
      <c r="O159" s="36"/>
      <c r="P159" s="65"/>
      <c r="Q159" s="39"/>
      <c r="R159" s="65"/>
      <c r="S159" s="36"/>
      <c r="T159" s="65"/>
      <c r="U159" s="39"/>
      <c r="V159" s="65"/>
      <c r="W159" s="41"/>
    </row>
    <row r="160" spans="1:23" x14ac:dyDescent="0.2">
      <c r="A160" s="35" t="s">
        <v>7</v>
      </c>
      <c r="B160" s="5">
        <v>0</v>
      </c>
      <c r="C160" s="43">
        <f t="shared" si="97"/>
        <v>0</v>
      </c>
      <c r="D160" s="44"/>
      <c r="E160" s="66">
        <v>0</v>
      </c>
      <c r="F160" s="45">
        <f t="shared" si="98"/>
        <v>0</v>
      </c>
      <c r="G160" s="66">
        <v>0</v>
      </c>
      <c r="H160" s="45">
        <f t="shared" si="99"/>
        <v>0</v>
      </c>
      <c r="I160" s="66">
        <v>0</v>
      </c>
      <c r="J160" s="43">
        <f t="shared" si="100"/>
        <v>0</v>
      </c>
      <c r="K160" s="44"/>
      <c r="L160" s="66"/>
      <c r="M160" s="45"/>
      <c r="N160" s="66"/>
      <c r="O160" s="43"/>
      <c r="P160" s="66"/>
      <c r="Q160" s="45"/>
      <c r="R160" s="66"/>
      <c r="S160" s="43"/>
      <c r="T160" s="66"/>
      <c r="U160" s="45"/>
      <c r="V160" s="66"/>
      <c r="W160" s="47"/>
    </row>
    <row r="161" spans="1:23" ht="13.5" thickBot="1" x14ac:dyDescent="0.25">
      <c r="A161" s="48" t="s">
        <v>8</v>
      </c>
      <c r="B161" s="49">
        <f>B159-B160</f>
        <v>0</v>
      </c>
      <c r="C161" s="50">
        <f t="shared" si="97"/>
        <v>0</v>
      </c>
      <c r="D161" s="51"/>
      <c r="E161" s="67">
        <f>E159-E160</f>
        <v>0</v>
      </c>
      <c r="F161" s="53">
        <f t="shared" si="98"/>
        <v>0</v>
      </c>
      <c r="G161" s="67">
        <f>G159-G160</f>
        <v>0</v>
      </c>
      <c r="H161" s="53">
        <f t="shared" si="99"/>
        <v>0</v>
      </c>
      <c r="I161" s="67">
        <f t="shared" ref="I161" si="101">I159-I160</f>
        <v>0</v>
      </c>
      <c r="J161" s="50">
        <f t="shared" si="100"/>
        <v>0</v>
      </c>
      <c r="K161" s="51"/>
      <c r="L161" s="67"/>
      <c r="M161" s="53"/>
      <c r="N161" s="67"/>
      <c r="O161" s="50"/>
      <c r="P161" s="67"/>
      <c r="Q161" s="53"/>
      <c r="R161" s="67"/>
      <c r="S161" s="50"/>
      <c r="T161" s="201"/>
      <c r="U161" s="53"/>
      <c r="V161" s="201"/>
      <c r="W161" s="54"/>
    </row>
  </sheetData>
  <mergeCells count="7">
    <mergeCell ref="A66:W66"/>
    <mergeCell ref="C5:J5"/>
    <mergeCell ref="M5:W5"/>
    <mergeCell ref="A7:W7"/>
    <mergeCell ref="A11:W11"/>
    <mergeCell ref="A58:W58"/>
    <mergeCell ref="A62:W62"/>
  </mergeCells>
  <pageMargins left="0.7" right="0.7" top="0.75" bottom="0.75" header="0.3" footer="0.3"/>
  <pageSetup scale="64" fitToHeight="0" orientation="landscape" r:id="rId1"/>
  <headerFooter>
    <oddHeader>&amp;C&amp;"Arial,Bold"&amp;14&amp;UColleges and Universities&amp;"Arial,Regular"&amp;10&amp;U
(Information below includes year end balances obtained from the State's CAFR)</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100"/>
  <sheetViews>
    <sheetView workbookViewId="0">
      <selection activeCell="B48" sqref="B48:W48"/>
    </sheetView>
  </sheetViews>
  <sheetFormatPr defaultRowHeight="12.75" x14ac:dyDescent="0.2"/>
  <cols>
    <col min="1" max="1" width="61" bestFit="1" customWidth="1"/>
    <col min="2" max="2" width="17" bestFit="1" customWidth="1"/>
    <col min="3" max="3" width="11.28515625" bestFit="1" customWidth="1"/>
    <col min="4" max="4" width="11.42578125" style="74" bestFit="1" customWidth="1"/>
    <col min="5" max="5" width="17" bestFit="1" customWidth="1"/>
    <col min="6" max="6" width="12.85546875" customWidth="1"/>
    <col min="7" max="7" width="17" bestFit="1" customWidth="1"/>
    <col min="8" max="8" width="11.28515625" bestFit="1" customWidth="1"/>
    <col min="9" max="9" width="17" bestFit="1" customWidth="1"/>
    <col min="10" max="10" width="11.28515625" bestFit="1" customWidth="1"/>
    <col min="11" max="11" width="1.28515625" style="74" customWidth="1"/>
    <col min="12" max="12" width="17" bestFit="1" customWidth="1"/>
    <col min="13" max="13" width="11.28515625" bestFit="1" customWidth="1"/>
    <col min="14" max="14" width="17" bestFit="1" customWidth="1"/>
    <col min="15" max="15" width="11.28515625" bestFit="1" customWidth="1"/>
    <col min="16" max="16" width="17" bestFit="1" customWidth="1"/>
    <col min="17" max="17" width="11.28515625" bestFit="1" customWidth="1"/>
    <col min="18" max="18" width="17" bestFit="1" customWidth="1"/>
    <col min="19" max="19" width="12.140625" bestFit="1" customWidth="1"/>
    <col min="20" max="20" width="17" bestFit="1" customWidth="1"/>
    <col min="21" max="21" width="12.140625" bestFit="1" customWidth="1"/>
    <col min="22" max="22" width="17" bestFit="1" customWidth="1"/>
    <col min="23" max="23" width="11.28515625" bestFit="1" customWidth="1"/>
  </cols>
  <sheetData>
    <row r="1" spans="1:23" ht="28.5" customHeight="1" x14ac:dyDescent="0.2">
      <c r="A1" s="191" t="s">
        <v>69</v>
      </c>
      <c r="B1" s="236" t="s">
        <v>156</v>
      </c>
      <c r="C1" s="314">
        <v>2015</v>
      </c>
      <c r="D1" s="3" t="s">
        <v>157</v>
      </c>
      <c r="E1" s="236" t="s">
        <v>158</v>
      </c>
      <c r="F1" s="3" t="s">
        <v>1</v>
      </c>
      <c r="G1" s="236" t="s">
        <v>148</v>
      </c>
      <c r="H1" s="3">
        <v>2014</v>
      </c>
      <c r="I1" s="236" t="s">
        <v>149</v>
      </c>
      <c r="J1" s="314">
        <v>2013</v>
      </c>
      <c r="K1" s="3"/>
      <c r="L1" s="236" t="s">
        <v>150</v>
      </c>
      <c r="M1" s="3">
        <v>2012</v>
      </c>
      <c r="N1" s="236" t="s">
        <v>151</v>
      </c>
      <c r="O1" s="314">
        <v>2011</v>
      </c>
      <c r="P1" s="236" t="s">
        <v>152</v>
      </c>
      <c r="Q1" s="3">
        <v>2010</v>
      </c>
      <c r="R1" s="236" t="s">
        <v>153</v>
      </c>
      <c r="S1" s="314">
        <v>2009</v>
      </c>
      <c r="T1" s="236" t="s">
        <v>154</v>
      </c>
      <c r="U1" s="3">
        <v>2008</v>
      </c>
      <c r="V1" s="236" t="s">
        <v>155</v>
      </c>
      <c r="W1" s="315">
        <v>2007</v>
      </c>
    </row>
    <row r="2" spans="1:23" x14ac:dyDescent="0.2">
      <c r="A2" s="4" t="s">
        <v>2</v>
      </c>
      <c r="B2" s="16"/>
      <c r="C2" s="17">
        <f>SUM(C8,C13,C18,C23,C28,C33,C38,C42)</f>
        <v>2207000</v>
      </c>
      <c r="D2" s="7">
        <f>(SUM(D13,D18,D23,D28,D33,D38,D42))</f>
        <v>0</v>
      </c>
      <c r="E2" s="192">
        <f>D2*1000</f>
        <v>0</v>
      </c>
      <c r="F2" s="17">
        <f>SUM(F8,F13,F18,F23,F28,F33,F38,F42)</f>
        <v>1849000</v>
      </c>
      <c r="G2" s="193"/>
      <c r="H2" s="17">
        <f>SUM(H8,H13,H18,H23,H28,H33,H38,H42)</f>
        <v>1849000</v>
      </c>
      <c r="I2" s="193"/>
      <c r="J2" s="17">
        <f>SUM(J8,J13,J18,J23,J28,J33,J38,J42)</f>
        <v>2692000</v>
      </c>
      <c r="K2" s="19"/>
      <c r="L2" s="194"/>
      <c r="M2" s="17">
        <f>SUM(M8,M13,M18,M23,M28,M33,M38,M42)</f>
        <v>2768000</v>
      </c>
      <c r="N2" s="193"/>
      <c r="O2" s="17">
        <f>SUM(O8,O13,O18,O23,O28,O33,O38,O42)</f>
        <v>3588000</v>
      </c>
      <c r="P2" s="193"/>
      <c r="Q2" s="17">
        <f>SUM(Q8,Q13,Q18,Q23,Q28,Q33,Q38,Q42)</f>
        <v>58814000</v>
      </c>
      <c r="R2" s="193"/>
      <c r="S2" s="17">
        <f>SUM(S8,S13,S18,S23,S28,S33,S38,S42)</f>
        <v>137158000</v>
      </c>
      <c r="T2" s="195"/>
      <c r="U2" s="17">
        <f>SUM(U8,U13,U18,U23,U28,U33,U38,U42)</f>
        <v>137504000</v>
      </c>
      <c r="V2" s="196"/>
      <c r="W2" s="20">
        <f>SUM(W8,W13,W18,W23,W28,W33,W38,W42)</f>
        <v>92937000</v>
      </c>
    </row>
    <row r="3" spans="1:23" x14ac:dyDescent="0.2">
      <c r="A3" s="4" t="s">
        <v>3</v>
      </c>
      <c r="B3" s="16"/>
      <c r="C3" s="197">
        <f>SUM(C9,C14,C19,C24,C29,C34,C39,C43)</f>
        <v>5058000</v>
      </c>
      <c r="D3" s="13">
        <f>(SUM(D9,D14,D19,D29,D34,D39,D43))</f>
        <v>1251</v>
      </c>
      <c r="E3" s="192">
        <f>D3*1000</f>
        <v>1251000</v>
      </c>
      <c r="F3" s="198">
        <f>SUM(F9,F14,F19,F24,F29,F34,F39,F43)</f>
        <v>6713000</v>
      </c>
      <c r="G3" s="193"/>
      <c r="H3" s="198">
        <f>SUM(H9,H14,H19,H24,H29,H34,H39,H43)</f>
        <v>5462000</v>
      </c>
      <c r="I3" s="193"/>
      <c r="J3" s="198">
        <f>SUM(J9,J14,J19,J24,J29,J34,J39,J43)</f>
        <v>9030000</v>
      </c>
      <c r="K3" s="199"/>
      <c r="L3" s="194"/>
      <c r="M3" s="198">
        <f>SUM(M9,M14,M19,M24,M29,M34,M39,M43)</f>
        <v>9322000</v>
      </c>
      <c r="N3" s="193"/>
      <c r="O3" s="198">
        <f>SUM(O9,O14,O19,O24,O29,O34,O39,O43)</f>
        <v>8414000</v>
      </c>
      <c r="P3" s="193"/>
      <c r="Q3" s="198">
        <f>SUM(Q9,Q14,Q19,Q24,Q29,Q34,Q39,Q43)</f>
        <v>64849000</v>
      </c>
      <c r="R3" s="193"/>
      <c r="S3" s="198">
        <f>SUM(S9,S14,S19,S24,S29,S34,S39,S43)</f>
        <v>145589000</v>
      </c>
      <c r="T3" s="195"/>
      <c r="U3" s="198">
        <f>SUM(U9,U14,U19,U24,U29,U34,U39,U43)</f>
        <v>137504000</v>
      </c>
      <c r="V3" s="196"/>
      <c r="W3" s="200">
        <f>SUM(W9,W14,W19,W24,W29,W34,W39,W43)</f>
        <v>92937000</v>
      </c>
    </row>
    <row r="4" spans="1:23" x14ac:dyDescent="0.2">
      <c r="A4" s="4" t="s">
        <v>4</v>
      </c>
      <c r="B4" s="16"/>
      <c r="C4" s="17">
        <f>SUM(C10,C15,C20,C25,C30,C35,C40,C44)</f>
        <v>-2851000</v>
      </c>
      <c r="D4" s="7"/>
      <c r="E4" s="9">
        <f t="shared" ref="E4" si="0">SUM(E10,E30,E35,E40,E15,E20,E44)</f>
        <v>-4864</v>
      </c>
      <c r="F4" s="17">
        <f>SUM(F10,F15,F20,F25,F30,F35,F40,F44)</f>
        <v>-4864000</v>
      </c>
      <c r="G4" s="19">
        <f t="shared" ref="G4:V4" si="1">SUM(G10,G30,G35,G40,G15,G20,G44)</f>
        <v>-3613</v>
      </c>
      <c r="H4" s="17">
        <f>SUM(H10,H15,H20,H25,H30,H35,H40,H44)</f>
        <v>-3613000</v>
      </c>
      <c r="I4" s="19">
        <f t="shared" si="1"/>
        <v>-6338</v>
      </c>
      <c r="J4" s="17">
        <f>SUM(J10,J15,J20,J25,J30,J35,J40,J44)</f>
        <v>-6338000</v>
      </c>
      <c r="K4" s="19"/>
      <c r="L4" s="17">
        <f t="shared" si="1"/>
        <v>-1668</v>
      </c>
      <c r="M4" s="17">
        <f>SUM(M10,M15,M20,M25,M30,M35,M40,M44)</f>
        <v>-6554000</v>
      </c>
      <c r="N4" s="19">
        <f t="shared" si="1"/>
        <v>-1447</v>
      </c>
      <c r="O4" s="17">
        <f>SUM(O10,O15,O20,O25,O30,O35,O40,O44)</f>
        <v>-4826000</v>
      </c>
      <c r="P4" s="19">
        <f t="shared" si="1"/>
        <v>-2020</v>
      </c>
      <c r="Q4" s="17">
        <f>SUM(Q10,Q15,Q20,Q25,Q30,Q35,Q40,Q44)</f>
        <v>-6035000</v>
      </c>
      <c r="R4" s="19">
        <f t="shared" si="1"/>
        <v>-3226</v>
      </c>
      <c r="S4" s="17">
        <f>SUM(S10,S15,S20,S25,S30,S35,S40,S44)</f>
        <v>-8431000</v>
      </c>
      <c r="T4" s="19">
        <f t="shared" si="1"/>
        <v>0</v>
      </c>
      <c r="U4" s="17">
        <f>SUM(U10,U15,U20,U25,U30,U35,U40,U44)</f>
        <v>0</v>
      </c>
      <c r="V4" s="19">
        <f t="shared" si="1"/>
        <v>0</v>
      </c>
      <c r="W4" s="20">
        <f>SUM(W10,W15,W20,W25,W30,W35,W40,W44)</f>
        <v>0</v>
      </c>
    </row>
    <row r="5" spans="1:23" x14ac:dyDescent="0.2">
      <c r="A5" s="87"/>
      <c r="B5" s="16"/>
      <c r="C5" s="19"/>
      <c r="D5" s="19"/>
      <c r="E5" s="19"/>
      <c r="F5" s="19"/>
      <c r="G5" s="19"/>
      <c r="H5" s="19"/>
      <c r="I5" s="19"/>
      <c r="J5" s="19"/>
      <c r="K5" s="19"/>
      <c r="L5" s="19"/>
      <c r="M5" s="19"/>
      <c r="N5" s="19"/>
      <c r="O5" s="19"/>
      <c r="P5" s="19"/>
      <c r="Q5" s="19"/>
      <c r="R5" s="19"/>
      <c r="S5" s="19"/>
      <c r="T5" s="19"/>
      <c r="U5" s="19"/>
      <c r="V5" s="19"/>
      <c r="W5" s="22"/>
    </row>
    <row r="6" spans="1:23" x14ac:dyDescent="0.2">
      <c r="A6" s="90" t="s">
        <v>70</v>
      </c>
      <c r="B6" s="5"/>
      <c r="C6" s="37"/>
      <c r="D6" s="37"/>
      <c r="E6" s="40"/>
      <c r="F6" s="37"/>
      <c r="G6" s="40"/>
      <c r="H6" s="37"/>
      <c r="I6" s="40"/>
      <c r="J6" s="37"/>
      <c r="K6" s="37"/>
      <c r="L6" s="40"/>
      <c r="M6" s="37"/>
      <c r="N6" s="40"/>
      <c r="O6" s="37"/>
      <c r="P6" s="40"/>
      <c r="Q6" s="37"/>
      <c r="R6" s="40"/>
      <c r="S6" s="37"/>
      <c r="T6" s="65"/>
      <c r="U6" s="39"/>
      <c r="V6" s="62"/>
      <c r="W6" s="59"/>
    </row>
    <row r="7" spans="1:23" ht="0.75" customHeight="1" x14ac:dyDescent="0.2">
      <c r="A7" s="299"/>
      <c r="B7" s="301"/>
      <c r="C7" s="301"/>
      <c r="D7" s="301"/>
      <c r="E7" s="301"/>
      <c r="F7" s="301"/>
      <c r="G7" s="301"/>
      <c r="H7" s="301"/>
      <c r="I7" s="301"/>
      <c r="J7" s="301"/>
      <c r="K7" s="301"/>
      <c r="L7" s="301"/>
      <c r="M7" s="301"/>
      <c r="N7" s="301"/>
      <c r="O7" s="301"/>
      <c r="P7" s="301"/>
      <c r="Q7" s="301"/>
      <c r="R7" s="301"/>
      <c r="S7" s="301"/>
      <c r="T7" s="301"/>
      <c r="U7" s="301"/>
      <c r="V7" s="62"/>
      <c r="W7" s="59"/>
    </row>
    <row r="8" spans="1:23" x14ac:dyDescent="0.2">
      <c r="A8" s="35" t="s">
        <v>6</v>
      </c>
      <c r="B8" s="5">
        <v>0</v>
      </c>
      <c r="C8" s="36">
        <f>B8*1000</f>
        <v>0</v>
      </c>
      <c r="D8" s="37"/>
      <c r="E8" s="38">
        <f>G8+D8</f>
        <v>0</v>
      </c>
      <c r="F8" s="39">
        <f>E8*1000</f>
        <v>0</v>
      </c>
      <c r="G8" s="65"/>
      <c r="H8" s="39">
        <f>G8*1000</f>
        <v>0</v>
      </c>
      <c r="I8" s="65"/>
      <c r="J8" s="36">
        <f>I8*1000</f>
        <v>0</v>
      </c>
      <c r="K8" s="37"/>
      <c r="L8" s="65"/>
      <c r="M8" s="39">
        <f>L8*1000</f>
        <v>0</v>
      </c>
      <c r="N8" s="65">
        <v>0</v>
      </c>
      <c r="O8" s="36">
        <f>N8*1000</f>
        <v>0</v>
      </c>
      <c r="P8" s="65"/>
      <c r="Q8" s="39">
        <f>P8*1000</f>
        <v>0</v>
      </c>
      <c r="R8" s="65"/>
      <c r="S8" s="36">
        <f>R8*1000</f>
        <v>0</v>
      </c>
      <c r="T8" s="65">
        <v>0</v>
      </c>
      <c r="U8" s="39">
        <f>T8*1000</f>
        <v>0</v>
      </c>
      <c r="V8" s="65">
        <v>0</v>
      </c>
      <c r="W8" s="41">
        <f t="shared" ref="W8:W10" si="2">V8*1000</f>
        <v>0</v>
      </c>
    </row>
    <row r="9" spans="1:23" x14ac:dyDescent="0.2">
      <c r="A9" s="35" t="s">
        <v>7</v>
      </c>
      <c r="B9" s="5">
        <v>0</v>
      </c>
      <c r="C9" s="43">
        <f>B9*1000</f>
        <v>0</v>
      </c>
      <c r="D9" s="44"/>
      <c r="E9" s="38">
        <f>G9+D9</f>
        <v>0</v>
      </c>
      <c r="F9" s="45">
        <f>E9*1000</f>
        <v>0</v>
      </c>
      <c r="G9" s="66"/>
      <c r="H9" s="45">
        <f>G9*1000</f>
        <v>0</v>
      </c>
      <c r="I9" s="66"/>
      <c r="J9" s="43">
        <f>I9*1000</f>
        <v>0</v>
      </c>
      <c r="K9" s="44"/>
      <c r="L9" s="66"/>
      <c r="M9" s="45">
        <f>L9*1000</f>
        <v>0</v>
      </c>
      <c r="N9" s="66">
        <v>0</v>
      </c>
      <c r="O9" s="43">
        <f>N9*1000</f>
        <v>0</v>
      </c>
      <c r="P9" s="66"/>
      <c r="Q9" s="45">
        <f>P9*1000</f>
        <v>0</v>
      </c>
      <c r="R9" s="66"/>
      <c r="S9" s="43">
        <f>R9*1000</f>
        <v>0</v>
      </c>
      <c r="T9" s="66">
        <v>0</v>
      </c>
      <c r="U9" s="45">
        <f>T9*1000</f>
        <v>0</v>
      </c>
      <c r="V9" s="66">
        <v>0</v>
      </c>
      <c r="W9" s="47">
        <f t="shared" si="2"/>
        <v>0</v>
      </c>
    </row>
    <row r="10" spans="1:23" ht="13.5" thickBot="1" x14ac:dyDescent="0.25">
      <c r="A10" s="48" t="s">
        <v>8</v>
      </c>
      <c r="B10" s="49">
        <f>B8-B9</f>
        <v>0</v>
      </c>
      <c r="C10" s="50">
        <f>B10*1000</f>
        <v>0</v>
      </c>
      <c r="D10" s="51"/>
      <c r="E10" s="67">
        <f>E8-E9</f>
        <v>0</v>
      </c>
      <c r="F10" s="53">
        <f>E10*1000</f>
        <v>0</v>
      </c>
      <c r="G10" s="67">
        <f>G8-G9</f>
        <v>0</v>
      </c>
      <c r="H10" s="53">
        <f>G10*1000</f>
        <v>0</v>
      </c>
      <c r="I10" s="67">
        <f t="shared" ref="I10:R10" si="3">I8-I9</f>
        <v>0</v>
      </c>
      <c r="J10" s="50">
        <f>I10*1000</f>
        <v>0</v>
      </c>
      <c r="K10" s="51"/>
      <c r="L10" s="67">
        <f t="shared" si="3"/>
        <v>0</v>
      </c>
      <c r="M10" s="53">
        <f>L10*1000</f>
        <v>0</v>
      </c>
      <c r="N10" s="67">
        <f t="shared" si="3"/>
        <v>0</v>
      </c>
      <c r="O10" s="50">
        <f>N10*1000</f>
        <v>0</v>
      </c>
      <c r="P10" s="67">
        <f t="shared" si="3"/>
        <v>0</v>
      </c>
      <c r="Q10" s="53">
        <f>P10*1000</f>
        <v>0</v>
      </c>
      <c r="R10" s="67">
        <f t="shared" si="3"/>
        <v>0</v>
      </c>
      <c r="S10" s="50">
        <f>R10*1000</f>
        <v>0</v>
      </c>
      <c r="T10" s="201"/>
      <c r="U10" s="53">
        <f>T10*1000</f>
        <v>0</v>
      </c>
      <c r="V10" s="201"/>
      <c r="W10" s="54">
        <f t="shared" si="2"/>
        <v>0</v>
      </c>
    </row>
    <row r="11" spans="1:23" x14ac:dyDescent="0.2">
      <c r="A11" s="28" t="s">
        <v>71</v>
      </c>
      <c r="B11" s="2"/>
      <c r="C11" s="30"/>
      <c r="D11" s="30"/>
      <c r="E11" s="31"/>
      <c r="F11" s="30"/>
      <c r="G11" s="31"/>
      <c r="H11" s="30"/>
      <c r="I11" s="31"/>
      <c r="J11" s="30"/>
      <c r="K11" s="30"/>
      <c r="L11" s="31"/>
      <c r="M11" s="30"/>
      <c r="N11" s="31"/>
      <c r="O11" s="30"/>
      <c r="P11" s="31"/>
      <c r="Q11" s="30"/>
      <c r="R11" s="31"/>
      <c r="S11" s="30"/>
      <c r="T11" s="202"/>
      <c r="U11" s="29"/>
      <c r="V11" s="62"/>
      <c r="W11" s="59"/>
    </row>
    <row r="12" spans="1:23" ht="0.75" customHeight="1" x14ac:dyDescent="0.2">
      <c r="A12" s="302" t="s">
        <v>72</v>
      </c>
      <c r="B12" s="303"/>
      <c r="C12" s="303"/>
      <c r="D12" s="303"/>
      <c r="E12" s="303"/>
      <c r="F12" s="303"/>
      <c r="G12" s="303"/>
      <c r="H12" s="303"/>
      <c r="I12" s="303"/>
      <c r="J12" s="303"/>
      <c r="K12" s="303"/>
      <c r="L12" s="303"/>
      <c r="M12" s="303"/>
      <c r="N12" s="303"/>
      <c r="O12" s="303"/>
      <c r="P12" s="303"/>
      <c r="Q12" s="303"/>
      <c r="R12" s="303"/>
      <c r="S12" s="303"/>
      <c r="T12" s="303"/>
      <c r="U12" s="303"/>
      <c r="V12" s="304"/>
      <c r="W12" s="305"/>
    </row>
    <row r="13" spans="1:23" x14ac:dyDescent="0.2">
      <c r="A13" s="35" t="s">
        <v>6</v>
      </c>
      <c r="B13" s="5">
        <v>559</v>
      </c>
      <c r="C13" s="36">
        <f>B13*1000</f>
        <v>559000</v>
      </c>
      <c r="D13" s="37"/>
      <c r="E13" s="38">
        <f>G13+D13</f>
        <v>371</v>
      </c>
      <c r="F13" s="39">
        <f>E13*1000</f>
        <v>371000</v>
      </c>
      <c r="G13" s="65">
        <v>371</v>
      </c>
      <c r="H13" s="39">
        <f>G13*1000</f>
        <v>371000</v>
      </c>
      <c r="I13" s="65">
        <v>1200</v>
      </c>
      <c r="J13" s="36">
        <f>I13*1000</f>
        <v>1200000</v>
      </c>
      <c r="K13" s="37"/>
      <c r="L13" s="65">
        <v>586</v>
      </c>
      <c r="M13" s="39">
        <f>L13*1000</f>
        <v>586000</v>
      </c>
      <c r="N13" s="65">
        <v>1071</v>
      </c>
      <c r="O13" s="36">
        <f>N13*1000</f>
        <v>1071000</v>
      </c>
      <c r="P13" s="65">
        <v>19492</v>
      </c>
      <c r="Q13" s="39">
        <f>P13*1000</f>
        <v>19492000</v>
      </c>
      <c r="R13" s="65">
        <v>51768</v>
      </c>
      <c r="S13" s="36">
        <f>R13*1000</f>
        <v>51768000</v>
      </c>
      <c r="T13" s="65">
        <v>50158</v>
      </c>
      <c r="U13" s="39">
        <f>T13*1000</f>
        <v>50158000</v>
      </c>
      <c r="V13" s="65">
        <v>21506</v>
      </c>
      <c r="W13" s="41">
        <f t="shared" ref="W13:W15" si="4">V13*1000</f>
        <v>21506000</v>
      </c>
    </row>
    <row r="14" spans="1:23" x14ac:dyDescent="0.2">
      <c r="A14" s="35" t="s">
        <v>7</v>
      </c>
      <c r="B14" s="5">
        <v>1613</v>
      </c>
      <c r="C14" s="43">
        <f>B14*1000</f>
        <v>1613000</v>
      </c>
      <c r="D14" s="44">
        <v>250</v>
      </c>
      <c r="E14" s="38">
        <f>G14+D14</f>
        <v>1344</v>
      </c>
      <c r="F14" s="45">
        <f>E14*1000</f>
        <v>1344000</v>
      </c>
      <c r="G14" s="66">
        <v>1094</v>
      </c>
      <c r="H14" s="45">
        <f>G14*1000</f>
        <v>1094000</v>
      </c>
      <c r="I14" s="66">
        <v>4045</v>
      </c>
      <c r="J14" s="43">
        <f>I14*1000</f>
        <v>4045000</v>
      </c>
      <c r="K14" s="44"/>
      <c r="L14" s="66">
        <v>1973</v>
      </c>
      <c r="M14" s="45">
        <f>L14*1000</f>
        <v>1973000</v>
      </c>
      <c r="N14" s="66">
        <v>2512</v>
      </c>
      <c r="O14" s="43">
        <f>N14*1000</f>
        <v>2512000</v>
      </c>
      <c r="P14" s="66">
        <v>21492</v>
      </c>
      <c r="Q14" s="45">
        <f>P14*1000</f>
        <v>21492000</v>
      </c>
      <c r="R14" s="66">
        <v>54950</v>
      </c>
      <c r="S14" s="43">
        <f>R14*1000</f>
        <v>54950000</v>
      </c>
      <c r="T14" s="66">
        <v>50158</v>
      </c>
      <c r="U14" s="45">
        <f>T14*1000</f>
        <v>50158000</v>
      </c>
      <c r="V14" s="66">
        <v>21506</v>
      </c>
      <c r="W14" s="47">
        <f t="shared" si="4"/>
        <v>21506000</v>
      </c>
    </row>
    <row r="15" spans="1:23" ht="13.5" thickBot="1" x14ac:dyDescent="0.25">
      <c r="A15" s="48" t="s">
        <v>8</v>
      </c>
      <c r="B15" s="49">
        <f>B13-B14</f>
        <v>-1054</v>
      </c>
      <c r="C15" s="50">
        <f>B15*1000</f>
        <v>-1054000</v>
      </c>
      <c r="D15" s="51"/>
      <c r="E15" s="67">
        <f>E13-E14</f>
        <v>-973</v>
      </c>
      <c r="F15" s="53">
        <f>E15*1000</f>
        <v>-973000</v>
      </c>
      <c r="G15" s="67">
        <f>G13-G14</f>
        <v>-723</v>
      </c>
      <c r="H15" s="53">
        <f>G15*1000</f>
        <v>-723000</v>
      </c>
      <c r="I15" s="67">
        <f t="shared" ref="I15:R15" si="5">I13-I14</f>
        <v>-2845</v>
      </c>
      <c r="J15" s="50">
        <f>I15*1000</f>
        <v>-2845000</v>
      </c>
      <c r="K15" s="51"/>
      <c r="L15" s="67">
        <f t="shared" si="5"/>
        <v>-1387</v>
      </c>
      <c r="M15" s="53">
        <f>L15*1000</f>
        <v>-1387000</v>
      </c>
      <c r="N15" s="67">
        <f t="shared" si="5"/>
        <v>-1441</v>
      </c>
      <c r="O15" s="50">
        <f>N15*1000</f>
        <v>-1441000</v>
      </c>
      <c r="P15" s="67">
        <f t="shared" si="5"/>
        <v>-2000</v>
      </c>
      <c r="Q15" s="53">
        <f>P15*1000</f>
        <v>-2000000</v>
      </c>
      <c r="R15" s="67">
        <f t="shared" si="5"/>
        <v>-3182</v>
      </c>
      <c r="S15" s="50">
        <f>R15*1000</f>
        <v>-3182000</v>
      </c>
      <c r="T15" s="201"/>
      <c r="U15" s="53">
        <f>T15*1000</f>
        <v>0</v>
      </c>
      <c r="V15" s="201"/>
      <c r="W15" s="54">
        <f t="shared" si="4"/>
        <v>0</v>
      </c>
    </row>
    <row r="16" spans="1:23" x14ac:dyDescent="0.2">
      <c r="A16" s="28" t="s">
        <v>73</v>
      </c>
      <c r="B16" s="2"/>
      <c r="C16" s="30"/>
      <c r="D16" s="30"/>
      <c r="E16" s="31"/>
      <c r="F16" s="30"/>
      <c r="G16" s="31"/>
      <c r="H16" s="30"/>
      <c r="I16" s="31"/>
      <c r="J16" s="30"/>
      <c r="K16" s="30"/>
      <c r="L16" s="31"/>
      <c r="M16" s="30"/>
      <c r="N16" s="31"/>
      <c r="O16" s="30"/>
      <c r="P16" s="31"/>
      <c r="Q16" s="30"/>
      <c r="R16" s="31"/>
      <c r="S16" s="30"/>
      <c r="T16" s="202"/>
      <c r="U16" s="29"/>
      <c r="V16" s="62"/>
      <c r="W16" s="59"/>
    </row>
    <row r="17" spans="1:23" hidden="1" x14ac:dyDescent="0.2">
      <c r="A17" s="302" t="s">
        <v>74</v>
      </c>
      <c r="B17" s="303"/>
      <c r="C17" s="303"/>
      <c r="D17" s="303"/>
      <c r="E17" s="303"/>
      <c r="F17" s="303"/>
      <c r="G17" s="303"/>
      <c r="H17" s="303"/>
      <c r="I17" s="303"/>
      <c r="J17" s="303"/>
      <c r="K17" s="303"/>
      <c r="L17" s="303"/>
      <c r="M17" s="303"/>
      <c r="N17" s="303"/>
      <c r="O17" s="303"/>
      <c r="P17" s="303"/>
      <c r="Q17" s="303"/>
      <c r="R17" s="303"/>
      <c r="S17" s="303"/>
      <c r="T17" s="303"/>
      <c r="U17" s="303"/>
      <c r="V17" s="304"/>
      <c r="W17" s="305"/>
    </row>
    <row r="18" spans="1:23" x14ac:dyDescent="0.2">
      <c r="A18" s="35" t="s">
        <v>6</v>
      </c>
      <c r="B18" s="5">
        <v>90</v>
      </c>
      <c r="C18" s="36">
        <f>B18*1000</f>
        <v>90000</v>
      </c>
      <c r="D18" s="37"/>
      <c r="E18" s="38">
        <f>G18+D18</f>
        <v>34</v>
      </c>
      <c r="F18" s="39">
        <f>E18*1000</f>
        <v>34000</v>
      </c>
      <c r="G18" s="65">
        <v>34</v>
      </c>
      <c r="H18" s="39">
        <f>G18*1000</f>
        <v>34000</v>
      </c>
      <c r="I18" s="65">
        <v>-58</v>
      </c>
      <c r="J18" s="36">
        <f>I18*1000</f>
        <v>-58000</v>
      </c>
      <c r="K18" s="37"/>
      <c r="L18" s="65">
        <v>116</v>
      </c>
      <c r="M18" s="37">
        <f>L18*1000</f>
        <v>116000</v>
      </c>
      <c r="N18" s="65">
        <v>0</v>
      </c>
      <c r="O18" s="36">
        <f>N18*1000</f>
        <v>0</v>
      </c>
      <c r="P18" s="65">
        <v>0</v>
      </c>
      <c r="Q18" s="37">
        <f>P18*1000</f>
        <v>0</v>
      </c>
      <c r="R18" s="65">
        <v>0</v>
      </c>
      <c r="S18" s="36">
        <f>R18*1000</f>
        <v>0</v>
      </c>
      <c r="T18" s="65">
        <v>0</v>
      </c>
      <c r="U18" s="37">
        <f>T18*1000</f>
        <v>0</v>
      </c>
      <c r="V18" s="65">
        <v>0</v>
      </c>
      <c r="W18" s="41">
        <f>V18*1000</f>
        <v>0</v>
      </c>
    </row>
    <row r="19" spans="1:23" x14ac:dyDescent="0.2">
      <c r="A19" s="35" t="s">
        <v>7</v>
      </c>
      <c r="B19" s="5">
        <v>259</v>
      </c>
      <c r="C19" s="43">
        <f>B19*1000</f>
        <v>259000</v>
      </c>
      <c r="D19" s="44">
        <v>23</v>
      </c>
      <c r="E19" s="38">
        <f>G19+D19</f>
        <v>124</v>
      </c>
      <c r="F19" s="45">
        <f>E19*1000</f>
        <v>124000</v>
      </c>
      <c r="G19" s="66">
        <v>101</v>
      </c>
      <c r="H19" s="45">
        <f>G19*1000</f>
        <v>101000</v>
      </c>
      <c r="I19" s="66">
        <v>-191</v>
      </c>
      <c r="J19" s="43">
        <f>I19*1000</f>
        <v>-191000</v>
      </c>
      <c r="K19" s="44"/>
      <c r="L19" s="66">
        <v>391</v>
      </c>
      <c r="M19" s="44">
        <f>L19*1000</f>
        <v>391000</v>
      </c>
      <c r="N19" s="66">
        <v>0</v>
      </c>
      <c r="O19" s="43">
        <f>N19*1000</f>
        <v>0</v>
      </c>
      <c r="P19" s="66">
        <v>0</v>
      </c>
      <c r="Q19" s="44">
        <f>P19*1000</f>
        <v>0</v>
      </c>
      <c r="R19" s="66">
        <v>0</v>
      </c>
      <c r="S19" s="43">
        <f>R19*1000</f>
        <v>0</v>
      </c>
      <c r="T19" s="66">
        <v>0</v>
      </c>
      <c r="U19" s="44">
        <f>T19*1000</f>
        <v>0</v>
      </c>
      <c r="V19" s="66">
        <v>0</v>
      </c>
      <c r="W19" s="47">
        <f>V19*1000</f>
        <v>0</v>
      </c>
    </row>
    <row r="20" spans="1:23" ht="13.5" thickBot="1" x14ac:dyDescent="0.25">
      <c r="A20" s="48" t="s">
        <v>8</v>
      </c>
      <c r="B20" s="49">
        <f>B18-B19</f>
        <v>-169</v>
      </c>
      <c r="C20" s="50">
        <f>B20*1000</f>
        <v>-169000</v>
      </c>
      <c r="D20" s="51"/>
      <c r="E20" s="67">
        <f>E18-E19</f>
        <v>-90</v>
      </c>
      <c r="F20" s="53">
        <f>E20*1000</f>
        <v>-90000</v>
      </c>
      <c r="G20" s="67">
        <f>G18-G19</f>
        <v>-67</v>
      </c>
      <c r="H20" s="53">
        <f>G20*1000</f>
        <v>-67000</v>
      </c>
      <c r="I20" s="67">
        <f t="shared" ref="I20" si="6">I18-I19</f>
        <v>133</v>
      </c>
      <c r="J20" s="50">
        <f>I20*1000</f>
        <v>133000</v>
      </c>
      <c r="K20" s="51"/>
      <c r="L20" s="67">
        <f t="shared" ref="L20" si="7">L18-L19</f>
        <v>-275</v>
      </c>
      <c r="M20" s="51">
        <f>L20*1000</f>
        <v>-275000</v>
      </c>
      <c r="N20" s="67">
        <f t="shared" ref="N20" si="8">N18-N19</f>
        <v>0</v>
      </c>
      <c r="O20" s="50">
        <f>N20*1000</f>
        <v>0</v>
      </c>
      <c r="P20" s="67">
        <f t="shared" ref="P20" si="9">P18-P19</f>
        <v>0</v>
      </c>
      <c r="Q20" s="51">
        <f>P20*1000</f>
        <v>0</v>
      </c>
      <c r="R20" s="67">
        <f t="shared" ref="R20" si="10">R18-R19</f>
        <v>0</v>
      </c>
      <c r="S20" s="50">
        <f>R20*1000</f>
        <v>0</v>
      </c>
      <c r="T20" s="67">
        <f t="shared" ref="T20" si="11">T18-T19</f>
        <v>0</v>
      </c>
      <c r="U20" s="51">
        <f>T20*1000</f>
        <v>0</v>
      </c>
      <c r="V20" s="67">
        <f t="shared" ref="V20" si="12">V18-V19</f>
        <v>0</v>
      </c>
      <c r="W20" s="54">
        <f>V20*1000</f>
        <v>0</v>
      </c>
    </row>
    <row r="21" spans="1:23" ht="12" customHeight="1" x14ac:dyDescent="0.2">
      <c r="A21" s="90" t="s">
        <v>75</v>
      </c>
      <c r="B21" s="5"/>
      <c r="C21" s="203"/>
      <c r="D21" s="55"/>
      <c r="E21" s="204"/>
      <c r="F21" s="203"/>
      <c r="G21" s="204"/>
      <c r="H21" s="203"/>
      <c r="I21" s="204"/>
      <c r="J21" s="203"/>
      <c r="K21" s="55"/>
      <c r="L21" s="204"/>
      <c r="M21" s="203"/>
      <c r="N21" s="204"/>
      <c r="O21" s="203"/>
      <c r="P21" s="204"/>
      <c r="Q21" s="203"/>
      <c r="R21" s="204"/>
      <c r="S21" s="203"/>
      <c r="T21" s="204"/>
      <c r="U21" s="203"/>
      <c r="V21" s="204"/>
      <c r="W21" s="205"/>
    </row>
    <row r="22" spans="1:23" hidden="1" x14ac:dyDescent="0.2">
      <c r="A22" s="308" t="s">
        <v>76</v>
      </c>
      <c r="B22" s="301"/>
      <c r="C22" s="301"/>
      <c r="D22" s="301"/>
      <c r="E22" s="301"/>
      <c r="F22" s="301"/>
      <c r="G22" s="301"/>
      <c r="H22" s="301"/>
      <c r="I22" s="301"/>
      <c r="J22" s="301"/>
      <c r="K22" s="301"/>
      <c r="L22" s="301"/>
      <c r="M22" s="301"/>
      <c r="N22" s="301"/>
      <c r="O22" s="301"/>
      <c r="P22" s="301"/>
      <c r="Q22" s="301"/>
      <c r="R22" s="301"/>
      <c r="S22" s="301"/>
      <c r="T22" s="301"/>
      <c r="U22" s="301"/>
      <c r="V22" s="301"/>
      <c r="W22" s="300"/>
    </row>
    <row r="23" spans="1:23" x14ac:dyDescent="0.2">
      <c r="A23" s="35" t="s">
        <v>6</v>
      </c>
      <c r="B23" s="5"/>
      <c r="C23" s="36"/>
      <c r="D23" s="37"/>
      <c r="E23" s="38">
        <f>G23+D23</f>
        <v>0</v>
      </c>
      <c r="F23" s="39"/>
      <c r="G23" s="99"/>
      <c r="H23" s="39"/>
      <c r="I23" s="99"/>
      <c r="J23" s="36"/>
      <c r="K23" s="37"/>
      <c r="L23" s="99">
        <v>2064</v>
      </c>
      <c r="M23" s="39">
        <f>L23*1000</f>
        <v>2064000</v>
      </c>
      <c r="N23" s="99">
        <v>2512</v>
      </c>
      <c r="O23" s="36">
        <f>N23*1000</f>
        <v>2512000</v>
      </c>
      <c r="P23" s="99">
        <v>39134</v>
      </c>
      <c r="Q23" s="39">
        <f>P23*1000</f>
        <v>39134000</v>
      </c>
      <c r="R23" s="99">
        <v>84680</v>
      </c>
      <c r="S23" s="36">
        <f>R23*1000</f>
        <v>84680000</v>
      </c>
      <c r="T23" s="99">
        <v>86009</v>
      </c>
      <c r="U23" s="39">
        <f>T23*1000</f>
        <v>86009000</v>
      </c>
      <c r="V23" s="99">
        <v>70530</v>
      </c>
      <c r="W23" s="41">
        <f>V23*1000</f>
        <v>70530000</v>
      </c>
    </row>
    <row r="24" spans="1:23" x14ac:dyDescent="0.2">
      <c r="A24" s="35" t="s">
        <v>7</v>
      </c>
      <c r="B24" s="5"/>
      <c r="C24" s="43"/>
      <c r="D24" s="44"/>
      <c r="E24" s="38">
        <f>G24+D24</f>
        <v>0</v>
      </c>
      <c r="F24" s="45"/>
      <c r="G24" s="99"/>
      <c r="H24" s="45"/>
      <c r="I24" s="99"/>
      <c r="J24" s="43"/>
      <c r="K24" s="44"/>
      <c r="L24" s="99">
        <v>6950</v>
      </c>
      <c r="M24" s="45">
        <f>L24*1000</f>
        <v>6950000</v>
      </c>
      <c r="N24" s="99">
        <v>5891</v>
      </c>
      <c r="O24" s="43">
        <f>N24*1000</f>
        <v>5891000</v>
      </c>
      <c r="P24" s="99">
        <v>43149</v>
      </c>
      <c r="Q24" s="45">
        <f>P24*1000</f>
        <v>43149000</v>
      </c>
      <c r="R24" s="99">
        <v>89885</v>
      </c>
      <c r="S24" s="43">
        <f>R24*1000</f>
        <v>89885000</v>
      </c>
      <c r="T24" s="99">
        <v>86009</v>
      </c>
      <c r="U24" s="45">
        <f>T24*1000</f>
        <v>86009000</v>
      </c>
      <c r="V24" s="99">
        <v>70530</v>
      </c>
      <c r="W24" s="47">
        <f>V24*1000</f>
        <v>70530000</v>
      </c>
    </row>
    <row r="25" spans="1:23" ht="13.5" thickBot="1" x14ac:dyDescent="0.25">
      <c r="A25" s="48" t="s">
        <v>8</v>
      </c>
      <c r="B25" s="49">
        <f>B23-B24</f>
        <v>0</v>
      </c>
      <c r="C25" s="50"/>
      <c r="D25" s="51"/>
      <c r="E25" s="49"/>
      <c r="F25" s="53"/>
      <c r="G25" s="49"/>
      <c r="H25" s="53"/>
      <c r="I25" s="99"/>
      <c r="J25" s="50"/>
      <c r="K25" s="51"/>
      <c r="L25" s="49">
        <f>L23-L24</f>
        <v>-4886</v>
      </c>
      <c r="M25" s="53">
        <f>L25*1000</f>
        <v>-4886000</v>
      </c>
      <c r="N25" s="49">
        <f>N23-N24</f>
        <v>-3379</v>
      </c>
      <c r="O25" s="50">
        <f>N25*1000</f>
        <v>-3379000</v>
      </c>
      <c r="P25" s="49">
        <f>P23-P24</f>
        <v>-4015</v>
      </c>
      <c r="Q25" s="53">
        <f>P25*1000</f>
        <v>-4015000</v>
      </c>
      <c r="R25" s="49">
        <f>R23-R24</f>
        <v>-5205</v>
      </c>
      <c r="S25" s="50">
        <f>R25*1000</f>
        <v>-5205000</v>
      </c>
      <c r="T25" s="49">
        <f>T23-T24</f>
        <v>0</v>
      </c>
      <c r="U25" s="53">
        <f>T25*1000</f>
        <v>0</v>
      </c>
      <c r="V25" s="49">
        <f>V23-V24</f>
        <v>0</v>
      </c>
      <c r="W25" s="54">
        <f>V25*1000</f>
        <v>0</v>
      </c>
    </row>
    <row r="26" spans="1:23" x14ac:dyDescent="0.2">
      <c r="A26" s="28" t="s">
        <v>77</v>
      </c>
      <c r="B26" s="2"/>
      <c r="C26" s="30"/>
      <c r="D26" s="30"/>
      <c r="E26" s="31"/>
      <c r="F26" s="30"/>
      <c r="G26" s="31"/>
      <c r="H26" s="30"/>
      <c r="I26" s="31"/>
      <c r="J26" s="30"/>
      <c r="K26" s="30"/>
      <c r="L26" s="31"/>
      <c r="M26" s="30"/>
      <c r="N26" s="31"/>
      <c r="O26" s="30"/>
      <c r="P26" s="31"/>
      <c r="Q26" s="30"/>
      <c r="R26" s="31"/>
      <c r="S26" s="30"/>
      <c r="T26" s="202"/>
      <c r="U26" s="29"/>
      <c r="V26" s="62"/>
      <c r="W26" s="59"/>
    </row>
    <row r="27" spans="1:23" ht="0.75" customHeight="1" x14ac:dyDescent="0.2">
      <c r="A27" s="302" t="s">
        <v>78</v>
      </c>
      <c r="B27" s="303"/>
      <c r="C27" s="303"/>
      <c r="D27" s="303"/>
      <c r="E27" s="303"/>
      <c r="F27" s="303"/>
      <c r="G27" s="303"/>
      <c r="H27" s="303"/>
      <c r="I27" s="303"/>
      <c r="J27" s="303"/>
      <c r="K27" s="303"/>
      <c r="L27" s="303"/>
      <c r="M27" s="303"/>
      <c r="N27" s="303"/>
      <c r="O27" s="303"/>
      <c r="P27" s="303"/>
      <c r="Q27" s="303"/>
      <c r="R27" s="303"/>
      <c r="S27" s="303"/>
      <c r="T27" s="303"/>
      <c r="U27" s="303"/>
      <c r="V27" s="304"/>
      <c r="W27" s="305"/>
    </row>
    <row r="28" spans="1:23" x14ac:dyDescent="0.2">
      <c r="A28" s="35" t="s">
        <v>6</v>
      </c>
      <c r="B28" s="5">
        <v>32</v>
      </c>
      <c r="C28" s="36">
        <f>B28*1000</f>
        <v>32000</v>
      </c>
      <c r="D28" s="37"/>
      <c r="E28" s="38">
        <f>G28+D28</f>
        <v>30</v>
      </c>
      <c r="F28" s="39">
        <f>E28*1000</f>
        <v>30000</v>
      </c>
      <c r="G28" s="65">
        <v>30</v>
      </c>
      <c r="H28" s="39">
        <f>G28*1000</f>
        <v>30000</v>
      </c>
      <c r="I28" s="65">
        <v>125</v>
      </c>
      <c r="J28" s="36">
        <f>I28*1000</f>
        <v>125000</v>
      </c>
      <c r="K28" s="37"/>
      <c r="L28" s="65"/>
      <c r="M28" s="39"/>
      <c r="N28" s="65"/>
      <c r="O28" s="36"/>
      <c r="P28" s="65"/>
      <c r="Q28" s="39"/>
      <c r="R28" s="65"/>
      <c r="S28" s="36"/>
      <c r="T28" s="65"/>
      <c r="U28" s="39"/>
      <c r="V28" s="65"/>
      <c r="W28" s="41"/>
    </row>
    <row r="29" spans="1:23" x14ac:dyDescent="0.2">
      <c r="A29" s="35" t="s">
        <v>7</v>
      </c>
      <c r="B29" s="5">
        <v>86</v>
      </c>
      <c r="C29" s="43">
        <f>B29*1000</f>
        <v>86000</v>
      </c>
      <c r="D29" s="44">
        <v>21</v>
      </c>
      <c r="E29" s="38">
        <f>G29+D29</f>
        <v>111</v>
      </c>
      <c r="F29" s="45">
        <f>E29*1000</f>
        <v>111000</v>
      </c>
      <c r="G29" s="66">
        <v>90</v>
      </c>
      <c r="H29" s="45">
        <f>G29*1000</f>
        <v>90000</v>
      </c>
      <c r="I29" s="66">
        <v>425</v>
      </c>
      <c r="J29" s="43">
        <f>I29*1000</f>
        <v>425000</v>
      </c>
      <c r="K29" s="44"/>
      <c r="L29" s="66"/>
      <c r="M29" s="45"/>
      <c r="N29" s="66"/>
      <c r="O29" s="43"/>
      <c r="P29" s="66"/>
      <c r="Q29" s="45"/>
      <c r="R29" s="66"/>
      <c r="S29" s="43"/>
      <c r="T29" s="66"/>
      <c r="U29" s="45"/>
      <c r="V29" s="66"/>
      <c r="W29" s="47"/>
    </row>
    <row r="30" spans="1:23" ht="13.5" thickBot="1" x14ac:dyDescent="0.25">
      <c r="A30" s="48" t="s">
        <v>8</v>
      </c>
      <c r="B30" s="49">
        <f>B28-B29</f>
        <v>-54</v>
      </c>
      <c r="C30" s="50">
        <f>B30*1000</f>
        <v>-54000</v>
      </c>
      <c r="D30" s="51"/>
      <c r="E30" s="67">
        <f>E28-E29</f>
        <v>-81</v>
      </c>
      <c r="F30" s="53">
        <f>E30*1000</f>
        <v>-81000</v>
      </c>
      <c r="G30" s="67">
        <f>G28-G29</f>
        <v>-60</v>
      </c>
      <c r="H30" s="53">
        <f>G30*1000</f>
        <v>-60000</v>
      </c>
      <c r="I30" s="67">
        <f t="shared" ref="I30" si="13">I28-I29</f>
        <v>-300</v>
      </c>
      <c r="J30" s="50">
        <f>I30*1000</f>
        <v>-300000</v>
      </c>
      <c r="K30" s="51"/>
      <c r="L30" s="67"/>
      <c r="M30" s="53"/>
      <c r="N30" s="67"/>
      <c r="O30" s="50"/>
      <c r="P30" s="67"/>
      <c r="Q30" s="53"/>
      <c r="R30" s="67"/>
      <c r="S30" s="50"/>
      <c r="T30" s="201"/>
      <c r="U30" s="53"/>
      <c r="V30" s="201"/>
      <c r="W30" s="54"/>
    </row>
    <row r="31" spans="1:23" x14ac:dyDescent="0.2">
      <c r="A31" s="28" t="s">
        <v>79</v>
      </c>
      <c r="B31" s="2"/>
      <c r="C31" s="30"/>
      <c r="D31" s="30"/>
      <c r="E31" s="31"/>
      <c r="F31" s="30"/>
      <c r="G31" s="31"/>
      <c r="H31" s="30"/>
      <c r="I31" s="31"/>
      <c r="J31" s="30"/>
      <c r="K31" s="30"/>
      <c r="L31" s="31"/>
      <c r="M31" s="30"/>
      <c r="N31" s="31"/>
      <c r="O31" s="30"/>
      <c r="P31" s="31"/>
      <c r="Q31" s="30"/>
      <c r="R31" s="31"/>
      <c r="S31" s="30"/>
      <c r="T31" s="202"/>
      <c r="U31" s="29"/>
      <c r="V31" s="62"/>
      <c r="W31" s="59"/>
    </row>
    <row r="32" spans="1:23" ht="0.75" customHeight="1" x14ac:dyDescent="0.2">
      <c r="A32" s="302" t="s">
        <v>80</v>
      </c>
      <c r="B32" s="303"/>
      <c r="C32" s="303"/>
      <c r="D32" s="303"/>
      <c r="E32" s="303"/>
      <c r="F32" s="303"/>
      <c r="G32" s="303"/>
      <c r="H32" s="303"/>
      <c r="I32" s="303"/>
      <c r="J32" s="303"/>
      <c r="K32" s="303"/>
      <c r="L32" s="303"/>
      <c r="M32" s="303"/>
      <c r="N32" s="303"/>
      <c r="O32" s="303"/>
      <c r="P32" s="303"/>
      <c r="Q32" s="303"/>
      <c r="R32" s="303"/>
      <c r="S32" s="303"/>
      <c r="T32" s="303"/>
      <c r="U32" s="303"/>
      <c r="V32" s="304"/>
      <c r="W32" s="305"/>
    </row>
    <row r="33" spans="1:23" x14ac:dyDescent="0.2">
      <c r="A33" s="35" t="s">
        <v>6</v>
      </c>
      <c r="B33" s="5">
        <v>875</v>
      </c>
      <c r="C33" s="36">
        <f>B33*1000</f>
        <v>875000</v>
      </c>
      <c r="D33" s="37"/>
      <c r="E33" s="38">
        <f>G33+D33</f>
        <v>853</v>
      </c>
      <c r="F33" s="39">
        <f>E33*1000</f>
        <v>853000</v>
      </c>
      <c r="G33" s="65">
        <v>853</v>
      </c>
      <c r="H33" s="39">
        <f>G33*1000</f>
        <v>853000</v>
      </c>
      <c r="I33" s="65">
        <v>672</v>
      </c>
      <c r="J33" s="36">
        <f>I33*1000</f>
        <v>672000</v>
      </c>
      <c r="K33" s="37"/>
      <c r="L33" s="65"/>
      <c r="M33" s="39"/>
      <c r="N33" s="65"/>
      <c r="O33" s="36"/>
      <c r="P33" s="65"/>
      <c r="Q33" s="39"/>
      <c r="R33" s="65"/>
      <c r="S33" s="36"/>
      <c r="T33" s="65"/>
      <c r="U33" s="39"/>
      <c r="V33" s="65"/>
      <c r="W33" s="41"/>
    </row>
    <row r="34" spans="1:23" x14ac:dyDescent="0.2">
      <c r="A34" s="35" t="s">
        <v>7</v>
      </c>
      <c r="B34" s="5">
        <v>1492</v>
      </c>
      <c r="C34" s="43">
        <f>B34*1000</f>
        <v>1492000</v>
      </c>
      <c r="D34" s="44">
        <v>576</v>
      </c>
      <c r="E34" s="38">
        <f>G34+D34</f>
        <v>3093</v>
      </c>
      <c r="F34" s="45">
        <f>E34*1000</f>
        <v>3093000</v>
      </c>
      <c r="G34" s="66">
        <v>2517</v>
      </c>
      <c r="H34" s="45">
        <f>G34*1000</f>
        <v>2517000</v>
      </c>
      <c r="I34" s="66">
        <v>2228</v>
      </c>
      <c r="J34" s="43">
        <f>I34*1000</f>
        <v>2228000</v>
      </c>
      <c r="K34" s="44"/>
      <c r="L34" s="66"/>
      <c r="M34" s="45"/>
      <c r="N34" s="66"/>
      <c r="O34" s="43"/>
      <c r="P34" s="66"/>
      <c r="Q34" s="45"/>
      <c r="R34" s="66"/>
      <c r="S34" s="43"/>
      <c r="T34" s="66"/>
      <c r="U34" s="45"/>
      <c r="V34" s="66"/>
      <c r="W34" s="47"/>
    </row>
    <row r="35" spans="1:23" ht="13.5" thickBot="1" x14ac:dyDescent="0.25">
      <c r="A35" s="48" t="s">
        <v>8</v>
      </c>
      <c r="B35" s="49">
        <f>B33-B34</f>
        <v>-617</v>
      </c>
      <c r="C35" s="50">
        <f>B35*1000</f>
        <v>-617000</v>
      </c>
      <c r="D35" s="51"/>
      <c r="E35" s="67">
        <f>E33-E34</f>
        <v>-2240</v>
      </c>
      <c r="F35" s="53">
        <f>E35*1000</f>
        <v>-2240000</v>
      </c>
      <c r="G35" s="67">
        <f>G33-G34</f>
        <v>-1664</v>
      </c>
      <c r="H35" s="53">
        <f>G35*1000</f>
        <v>-1664000</v>
      </c>
      <c r="I35" s="67">
        <f t="shared" ref="I35" si="14">I33-I34</f>
        <v>-1556</v>
      </c>
      <c r="J35" s="50">
        <f>I35*1000</f>
        <v>-1556000</v>
      </c>
      <c r="K35" s="51"/>
      <c r="L35" s="67"/>
      <c r="M35" s="53"/>
      <c r="N35" s="67"/>
      <c r="O35" s="50"/>
      <c r="P35" s="67"/>
      <c r="Q35" s="53"/>
      <c r="R35" s="67"/>
      <c r="S35" s="50"/>
      <c r="T35" s="201"/>
      <c r="U35" s="53"/>
      <c r="V35" s="201"/>
      <c r="W35" s="54"/>
    </row>
    <row r="36" spans="1:23" x14ac:dyDescent="0.2">
      <c r="A36" s="28" t="s">
        <v>81</v>
      </c>
      <c r="B36" s="2"/>
      <c r="C36" s="30"/>
      <c r="D36" s="30"/>
      <c r="E36" s="31"/>
      <c r="F36" s="30"/>
      <c r="G36" s="31"/>
      <c r="H36" s="30"/>
      <c r="I36" s="31"/>
      <c r="J36" s="30"/>
      <c r="K36" s="30"/>
      <c r="L36" s="31"/>
      <c r="M36" s="30"/>
      <c r="N36" s="31"/>
      <c r="O36" s="30"/>
      <c r="P36" s="31"/>
      <c r="Q36" s="30"/>
      <c r="R36" s="31"/>
      <c r="S36" s="30"/>
      <c r="T36" s="202"/>
      <c r="U36" s="29"/>
      <c r="V36" s="62"/>
      <c r="W36" s="59"/>
    </row>
    <row r="37" spans="1:23" ht="0.75" customHeight="1" x14ac:dyDescent="0.2">
      <c r="A37" s="302" t="s">
        <v>82</v>
      </c>
      <c r="B37" s="303"/>
      <c r="C37" s="303"/>
      <c r="D37" s="303"/>
      <c r="E37" s="303"/>
      <c r="F37" s="303"/>
      <c r="G37" s="303"/>
      <c r="H37" s="303"/>
      <c r="I37" s="303"/>
      <c r="J37" s="303"/>
      <c r="K37" s="303"/>
      <c r="L37" s="303"/>
      <c r="M37" s="303"/>
      <c r="N37" s="303"/>
      <c r="O37" s="303"/>
      <c r="P37" s="303"/>
      <c r="Q37" s="303"/>
      <c r="R37" s="303"/>
      <c r="S37" s="303"/>
      <c r="T37" s="303"/>
      <c r="U37" s="303"/>
      <c r="V37" s="304"/>
      <c r="W37" s="305"/>
    </row>
    <row r="38" spans="1:23" x14ac:dyDescent="0.2">
      <c r="A38" s="35" t="s">
        <v>6</v>
      </c>
      <c r="B38" s="5">
        <v>454</v>
      </c>
      <c r="C38" s="36">
        <f>B38*1000</f>
        <v>454000</v>
      </c>
      <c r="D38" s="37"/>
      <c r="E38" s="38">
        <f>G38+D38</f>
        <v>410</v>
      </c>
      <c r="F38" s="39">
        <f>E38*1000</f>
        <v>410000</v>
      </c>
      <c r="G38" s="65">
        <v>410</v>
      </c>
      <c r="H38" s="39">
        <f>G38*1000</f>
        <v>410000</v>
      </c>
      <c r="I38" s="65">
        <v>335</v>
      </c>
      <c r="J38" s="36">
        <f>I38*1000</f>
        <v>335000</v>
      </c>
      <c r="K38" s="37"/>
      <c r="L38" s="65"/>
      <c r="M38" s="39"/>
      <c r="N38" s="65"/>
      <c r="O38" s="36"/>
      <c r="P38" s="65"/>
      <c r="Q38" s="39"/>
      <c r="R38" s="65"/>
      <c r="S38" s="36"/>
      <c r="T38" s="65"/>
      <c r="U38" s="39"/>
      <c r="V38" s="65"/>
      <c r="W38" s="41"/>
    </row>
    <row r="39" spans="1:23" x14ac:dyDescent="0.2">
      <c r="A39" s="35" t="s">
        <v>7</v>
      </c>
      <c r="B39" s="5">
        <v>1053</v>
      </c>
      <c r="C39" s="43">
        <f>B39*1000</f>
        <v>1053000</v>
      </c>
      <c r="D39" s="44">
        <v>277</v>
      </c>
      <c r="E39" s="38">
        <f>G39+D39</f>
        <v>1486</v>
      </c>
      <c r="F39" s="45">
        <f>E39*1000</f>
        <v>1486000</v>
      </c>
      <c r="G39" s="66">
        <v>1209</v>
      </c>
      <c r="H39" s="45">
        <f>G39*1000</f>
        <v>1209000</v>
      </c>
      <c r="I39" s="66">
        <v>1098</v>
      </c>
      <c r="J39" s="43">
        <f>I39*1000</f>
        <v>1098000</v>
      </c>
      <c r="K39" s="44"/>
      <c r="L39" s="66"/>
      <c r="M39" s="45"/>
      <c r="N39" s="66"/>
      <c r="O39" s="43"/>
      <c r="P39" s="66"/>
      <c r="Q39" s="45"/>
      <c r="R39" s="66"/>
      <c r="S39" s="43"/>
      <c r="T39" s="66"/>
      <c r="U39" s="45"/>
      <c r="V39" s="66"/>
      <c r="W39" s="47"/>
    </row>
    <row r="40" spans="1:23" ht="13.5" thickBot="1" x14ac:dyDescent="0.25">
      <c r="A40" s="48" t="s">
        <v>8</v>
      </c>
      <c r="B40" s="49">
        <f>B38-B39</f>
        <v>-599</v>
      </c>
      <c r="C40" s="50">
        <f>B40*1000</f>
        <v>-599000</v>
      </c>
      <c r="D40" s="51"/>
      <c r="E40" s="67">
        <f>E38-E39</f>
        <v>-1076</v>
      </c>
      <c r="F40" s="53">
        <f>E40*1000</f>
        <v>-1076000</v>
      </c>
      <c r="G40" s="67">
        <f>G38-G39</f>
        <v>-799</v>
      </c>
      <c r="H40" s="53">
        <f>G40*1000</f>
        <v>-799000</v>
      </c>
      <c r="I40" s="67">
        <f t="shared" ref="I40" si="15">I38-I39</f>
        <v>-763</v>
      </c>
      <c r="J40" s="50">
        <f>I40*1000</f>
        <v>-763000</v>
      </c>
      <c r="K40" s="51"/>
      <c r="L40" s="67"/>
      <c r="M40" s="53"/>
      <c r="N40" s="67"/>
      <c r="O40" s="50"/>
      <c r="P40" s="67"/>
      <c r="Q40" s="53"/>
      <c r="R40" s="67"/>
      <c r="S40" s="50"/>
      <c r="T40" s="201"/>
      <c r="U40" s="53"/>
      <c r="V40" s="201"/>
      <c r="W40" s="54"/>
    </row>
    <row r="41" spans="1:23" x14ac:dyDescent="0.2">
      <c r="A41" s="28" t="s">
        <v>83</v>
      </c>
      <c r="B41" s="2"/>
      <c r="C41" s="30"/>
      <c r="D41" s="30"/>
      <c r="E41" s="31"/>
      <c r="F41" s="30"/>
      <c r="G41" s="31"/>
      <c r="H41" s="30"/>
      <c r="I41" s="31"/>
      <c r="J41" s="30"/>
      <c r="K41" s="30"/>
      <c r="L41" s="31"/>
      <c r="M41" s="30"/>
      <c r="N41" s="31"/>
      <c r="O41" s="30"/>
      <c r="P41" s="31"/>
      <c r="Q41" s="30"/>
      <c r="R41" s="31"/>
      <c r="S41" s="30"/>
      <c r="T41" s="202"/>
      <c r="U41" s="29"/>
      <c r="V41" s="62"/>
      <c r="W41" s="59"/>
    </row>
    <row r="42" spans="1:23" x14ac:dyDescent="0.2">
      <c r="A42" s="35" t="s">
        <v>6</v>
      </c>
      <c r="B42" s="5">
        <v>197</v>
      </c>
      <c r="C42" s="36">
        <f>B42*1000</f>
        <v>197000</v>
      </c>
      <c r="D42" s="37"/>
      <c r="E42" s="38">
        <f>G42+D42</f>
        <v>151</v>
      </c>
      <c r="F42" s="39">
        <f>E42*1000</f>
        <v>151000</v>
      </c>
      <c r="G42" s="65">
        <v>151</v>
      </c>
      <c r="H42" s="39">
        <f>G42*1000</f>
        <v>151000</v>
      </c>
      <c r="I42" s="65">
        <v>418</v>
      </c>
      <c r="J42" s="36">
        <f>I42*1000</f>
        <v>418000</v>
      </c>
      <c r="K42" s="37"/>
      <c r="L42" s="65">
        <v>2</v>
      </c>
      <c r="M42" s="39">
        <f>L42*1000</f>
        <v>2000</v>
      </c>
      <c r="N42" s="65">
        <v>5</v>
      </c>
      <c r="O42" s="36">
        <f>N42*1000</f>
        <v>5000</v>
      </c>
      <c r="P42" s="65">
        <v>188</v>
      </c>
      <c r="Q42" s="39">
        <f>P42*1000</f>
        <v>188000</v>
      </c>
      <c r="R42" s="65">
        <v>710</v>
      </c>
      <c r="S42" s="36">
        <f>R42*1000</f>
        <v>710000</v>
      </c>
      <c r="T42" s="65">
        <v>1337</v>
      </c>
      <c r="U42" s="39">
        <f>T42*1000</f>
        <v>1337000</v>
      </c>
      <c r="V42" s="65">
        <v>901</v>
      </c>
      <c r="W42" s="41">
        <f t="shared" ref="W42:W44" si="16">V42*1000</f>
        <v>901000</v>
      </c>
    </row>
    <row r="43" spans="1:23" x14ac:dyDescent="0.2">
      <c r="A43" s="35" t="s">
        <v>7</v>
      </c>
      <c r="B43" s="5">
        <v>555</v>
      </c>
      <c r="C43" s="43">
        <f>B43*1000</f>
        <v>555000</v>
      </c>
      <c r="D43" s="44">
        <v>104</v>
      </c>
      <c r="E43" s="38">
        <f>G43+D43</f>
        <v>555</v>
      </c>
      <c r="F43" s="45">
        <f>E43*1000</f>
        <v>555000</v>
      </c>
      <c r="G43" s="66">
        <v>451</v>
      </c>
      <c r="H43" s="45">
        <f>G43*1000</f>
        <v>451000</v>
      </c>
      <c r="I43" s="66">
        <v>1425</v>
      </c>
      <c r="J43" s="43">
        <f>I43*1000</f>
        <v>1425000</v>
      </c>
      <c r="K43" s="44"/>
      <c r="L43" s="66">
        <v>8</v>
      </c>
      <c r="M43" s="45">
        <f>L43*1000</f>
        <v>8000</v>
      </c>
      <c r="N43" s="66">
        <v>11</v>
      </c>
      <c r="O43" s="43">
        <f>N43*1000</f>
        <v>11000</v>
      </c>
      <c r="P43" s="66">
        <v>208</v>
      </c>
      <c r="Q43" s="45">
        <f>P43*1000</f>
        <v>208000</v>
      </c>
      <c r="R43" s="66">
        <v>754</v>
      </c>
      <c r="S43" s="43">
        <f>R43*1000</f>
        <v>754000</v>
      </c>
      <c r="T43" s="66">
        <v>1337</v>
      </c>
      <c r="U43" s="45">
        <f>T43*1000</f>
        <v>1337000</v>
      </c>
      <c r="V43" s="66">
        <v>901</v>
      </c>
      <c r="W43" s="47">
        <f t="shared" si="16"/>
        <v>901000</v>
      </c>
    </row>
    <row r="44" spans="1:23" ht="13.5" thickBot="1" x14ac:dyDescent="0.25">
      <c r="A44" s="48" t="s">
        <v>8</v>
      </c>
      <c r="B44" s="49">
        <f>B42-B43</f>
        <v>-358</v>
      </c>
      <c r="C44" s="50">
        <f>B44*1000</f>
        <v>-358000</v>
      </c>
      <c r="D44" s="51"/>
      <c r="E44" s="67">
        <f>E42-E43</f>
        <v>-404</v>
      </c>
      <c r="F44" s="53">
        <f>E44*1000</f>
        <v>-404000</v>
      </c>
      <c r="G44" s="67">
        <f>G42-G43</f>
        <v>-300</v>
      </c>
      <c r="H44" s="53">
        <f>G44*1000</f>
        <v>-300000</v>
      </c>
      <c r="I44" s="67">
        <f t="shared" ref="I44:R44" si="17">I42-I43</f>
        <v>-1007</v>
      </c>
      <c r="J44" s="50">
        <f>I44*1000</f>
        <v>-1007000</v>
      </c>
      <c r="K44" s="51"/>
      <c r="L44" s="67">
        <f t="shared" si="17"/>
        <v>-6</v>
      </c>
      <c r="M44" s="53">
        <f>L44*1000</f>
        <v>-6000</v>
      </c>
      <c r="N44" s="67">
        <f t="shared" si="17"/>
        <v>-6</v>
      </c>
      <c r="O44" s="50">
        <f>N44*1000</f>
        <v>-6000</v>
      </c>
      <c r="P44" s="67">
        <f t="shared" si="17"/>
        <v>-20</v>
      </c>
      <c r="Q44" s="53">
        <f>P44*1000</f>
        <v>-20000</v>
      </c>
      <c r="R44" s="67">
        <f t="shared" si="17"/>
        <v>-44</v>
      </c>
      <c r="S44" s="50">
        <f>R44*1000</f>
        <v>-44000</v>
      </c>
      <c r="T44" s="201"/>
      <c r="U44" s="53">
        <f t="shared" ref="C44:U60" si="18">T44*1000</f>
        <v>0</v>
      </c>
      <c r="V44" s="201"/>
      <c r="W44" s="54">
        <f t="shared" si="16"/>
        <v>0</v>
      </c>
    </row>
    <row r="45" spans="1:23" x14ac:dyDescent="0.2">
      <c r="B45" s="206"/>
      <c r="C45" s="207"/>
      <c r="D45" s="207"/>
      <c r="E45" s="208"/>
      <c r="F45" s="207"/>
      <c r="G45" s="208"/>
      <c r="H45" s="207"/>
      <c r="I45" s="208"/>
      <c r="J45" s="207"/>
      <c r="K45" s="207"/>
      <c r="L45" s="208"/>
      <c r="M45" s="207"/>
      <c r="N45" s="208"/>
      <c r="O45" s="207"/>
      <c r="P45" s="208"/>
      <c r="Q45" s="207"/>
      <c r="R45" s="208"/>
      <c r="S45" s="207"/>
      <c r="T45" s="208"/>
      <c r="U45" s="207"/>
    </row>
    <row r="46" spans="1:23" x14ac:dyDescent="0.2">
      <c r="A46" s="306" t="s">
        <v>15</v>
      </c>
      <c r="B46" s="307"/>
      <c r="C46" s="307"/>
      <c r="D46" s="307"/>
      <c r="E46" s="307"/>
      <c r="F46" s="307"/>
      <c r="G46" s="307"/>
      <c r="H46" s="307"/>
      <c r="I46" s="307"/>
      <c r="J46" s="307"/>
      <c r="K46" s="307"/>
      <c r="L46" s="307"/>
      <c r="M46" s="307"/>
      <c r="N46" s="307"/>
      <c r="O46" s="307"/>
      <c r="P46" s="307"/>
      <c r="Q46" s="307"/>
      <c r="R46" s="307"/>
      <c r="S46" s="307"/>
      <c r="T46" s="307"/>
      <c r="U46" s="307"/>
      <c r="V46" s="307"/>
      <c r="W46" s="307"/>
    </row>
    <row r="47" spans="1:23" ht="13.5" thickBot="1" x14ac:dyDescent="0.25">
      <c r="B47" s="206"/>
      <c r="C47" s="207"/>
      <c r="D47" s="207"/>
      <c r="E47" s="208"/>
      <c r="F47" s="207"/>
      <c r="G47" s="208"/>
      <c r="H47" s="207"/>
      <c r="I47" s="208"/>
      <c r="J47" s="207"/>
      <c r="K47" s="207"/>
      <c r="L47" s="208"/>
      <c r="M47" s="207"/>
      <c r="N47" s="208"/>
      <c r="O47" s="207"/>
      <c r="P47" s="208"/>
      <c r="Q47" s="207"/>
      <c r="R47" s="208"/>
      <c r="S47" s="207"/>
      <c r="T47" s="208"/>
      <c r="U47" s="207"/>
    </row>
    <row r="48" spans="1:23" ht="24.75" customHeight="1" x14ac:dyDescent="0.2">
      <c r="A48" s="1" t="s">
        <v>84</v>
      </c>
      <c r="B48" s="236" t="s">
        <v>156</v>
      </c>
      <c r="C48" s="314">
        <v>2015</v>
      </c>
      <c r="D48" s="3" t="s">
        <v>157</v>
      </c>
      <c r="E48" s="236" t="s">
        <v>158</v>
      </c>
      <c r="F48" s="3" t="s">
        <v>1</v>
      </c>
      <c r="G48" s="236" t="s">
        <v>148</v>
      </c>
      <c r="H48" s="3">
        <v>2014</v>
      </c>
      <c r="I48" s="236" t="s">
        <v>149</v>
      </c>
      <c r="J48" s="314">
        <v>2013</v>
      </c>
      <c r="K48" s="3"/>
      <c r="L48" s="236" t="s">
        <v>150</v>
      </c>
      <c r="M48" s="3">
        <v>2012</v>
      </c>
      <c r="N48" s="236" t="s">
        <v>151</v>
      </c>
      <c r="O48" s="314">
        <v>2011</v>
      </c>
      <c r="P48" s="236" t="s">
        <v>152</v>
      </c>
      <c r="Q48" s="3">
        <v>2010</v>
      </c>
      <c r="R48" s="236" t="s">
        <v>153</v>
      </c>
      <c r="S48" s="314">
        <v>2009</v>
      </c>
      <c r="T48" s="236" t="s">
        <v>154</v>
      </c>
      <c r="U48" s="3">
        <v>2008</v>
      </c>
      <c r="V48" s="236" t="s">
        <v>155</v>
      </c>
      <c r="W48" s="315">
        <v>2007</v>
      </c>
    </row>
    <row r="49" spans="1:23" x14ac:dyDescent="0.2">
      <c r="A49" s="4" t="s">
        <v>2</v>
      </c>
      <c r="B49" s="75"/>
      <c r="C49" s="209">
        <f>SUM(C54,C58,C62,C66,C70,C74,C78,C82,C86,C90,C94,C98)</f>
        <v>197000</v>
      </c>
      <c r="D49" s="110"/>
      <c r="E49" s="210"/>
      <c r="F49" s="209">
        <f>SUM(F54,F58,F62,F66,F70,F74,F78,F82,F86,F90,F94,F98)</f>
        <v>151000</v>
      </c>
      <c r="G49" s="210"/>
      <c r="H49" s="209">
        <f>SUM(H54,H58,H62,H66,H70,H74,H78,H82,H86,H90,H94,H98)</f>
        <v>151000</v>
      </c>
      <c r="I49" s="210"/>
      <c r="J49" s="209">
        <f>SUM(J54,J58,J62,J66,J70,J74,J78,J82,J86,J90,J94,J98)</f>
        <v>418000</v>
      </c>
      <c r="K49" s="110"/>
      <c r="L49" s="210"/>
      <c r="M49" s="209">
        <f>SUM(M54,M58,M62,M66,M70,M74,M78,M82,M86,M90,M94,M98)</f>
        <v>2000</v>
      </c>
      <c r="N49" s="210"/>
      <c r="O49" s="209">
        <f>SUM(O54,O58,O62,O66,O70,O74,O78,O82,O86,O90,O94,O98)</f>
        <v>5000</v>
      </c>
      <c r="P49" s="210"/>
      <c r="Q49" s="209">
        <f>SUM(Q54,Q58,Q62,Q66,Q70,Q74,Q78,Q82,Q86,Q90,Q94,Q98)</f>
        <v>188000</v>
      </c>
      <c r="R49" s="210"/>
      <c r="S49" s="209">
        <f>SUM(S54,S58,S62,S66,S70,S74,S78,S82,S86,S90,S94,S98)</f>
        <v>710000</v>
      </c>
      <c r="T49" s="211"/>
      <c r="U49" s="209">
        <f>SUM(U54,U58,U62,U66,U70,U74,U78,U82,U86,U90,U94,U98)</f>
        <v>1337000</v>
      </c>
      <c r="V49" s="212"/>
      <c r="W49" s="213">
        <f>SUM(W54,W58,W62,W66,W70,W74,W78,W82,W86,W90,W94,W98)</f>
        <v>22407000</v>
      </c>
    </row>
    <row r="50" spans="1:23" x14ac:dyDescent="0.2">
      <c r="A50" s="4" t="s">
        <v>3</v>
      </c>
      <c r="B50" s="75"/>
      <c r="C50" s="214">
        <f>SUM(C55,C59,C63,C67,C71,C75,C79,C83,C87,C91,C95,C99)</f>
        <v>555000</v>
      </c>
      <c r="D50" s="110"/>
      <c r="E50" s="210"/>
      <c r="F50" s="214">
        <f>SUM(F55,F59,F63,F67,F71,F75,F79,F83,F87,F91,F95,F99)</f>
        <v>432000</v>
      </c>
      <c r="G50" s="210"/>
      <c r="H50" s="214">
        <f>SUM(H55,H59,H63,H67,H71,H75,H79,H83,H87,H91,H95,H99)</f>
        <v>432000</v>
      </c>
      <c r="I50" s="210"/>
      <c r="J50" s="214">
        <f>SUM(J55,J59,J63,J67,J71,J75,J79,J83,J87,J91,J95,J99)</f>
        <v>1425000</v>
      </c>
      <c r="K50" s="110"/>
      <c r="L50" s="210"/>
      <c r="M50" s="214">
        <f>SUM(M55,M59,M63,M67,M71,M75,M79,M83,M87,M91,M95,M99)</f>
        <v>8000</v>
      </c>
      <c r="N50" s="210"/>
      <c r="O50" s="214">
        <f>SUM(O55,O59,O63,O67,O71,O75,O79,O83,O87,O91,O95,O99)</f>
        <v>11000</v>
      </c>
      <c r="P50" s="210"/>
      <c r="Q50" s="214">
        <f>SUM(Q55,Q59,Q63,Q67,Q71,Q75,Q79,Q83,Q87,Q91,Q95,Q99)</f>
        <v>208000</v>
      </c>
      <c r="R50" s="210"/>
      <c r="S50" s="214">
        <f>SUM(S55,S59,S63,S67,S71,S75,S79,S83,S87,S91,S95,S99)</f>
        <v>754000</v>
      </c>
      <c r="T50" s="211"/>
      <c r="U50" s="214">
        <f>SUM(U55,U59,U63,U67,U71,U75,U79,U83,U87,U91,U95,U99)</f>
        <v>1337000</v>
      </c>
      <c r="V50" s="212"/>
      <c r="W50" s="215">
        <f>SUM(W55,W59,W63,W67,W71,W75,W79,W83,W87,W91,W95,W99)</f>
        <v>22407000</v>
      </c>
    </row>
    <row r="51" spans="1:23" x14ac:dyDescent="0.2">
      <c r="A51" s="4" t="s">
        <v>4</v>
      </c>
      <c r="B51" s="16"/>
      <c r="C51" s="17">
        <f>SUM(C56,C60,C64,C68,C72,C76,C80,C84,C88,C92,C96,C100)</f>
        <v>-358000</v>
      </c>
      <c r="D51" s="19"/>
      <c r="E51" s="19">
        <f t="shared" ref="E51:W51" si="19">SUM(E56,E60,E64,E68,E72,E76,E80,E84,E88,E92,E96,E100)</f>
        <v>-281</v>
      </c>
      <c r="F51" s="17">
        <f t="shared" si="19"/>
        <v>-281000</v>
      </c>
      <c r="G51" s="19">
        <f t="shared" si="19"/>
        <v>-281</v>
      </c>
      <c r="H51" s="17">
        <f t="shared" si="19"/>
        <v>-281000</v>
      </c>
      <c r="I51" s="19">
        <f t="shared" si="19"/>
        <v>-1007</v>
      </c>
      <c r="J51" s="17">
        <f t="shared" si="19"/>
        <v>-1007000</v>
      </c>
      <c r="K51" s="19"/>
      <c r="L51" s="19">
        <f t="shared" si="19"/>
        <v>-6</v>
      </c>
      <c r="M51" s="17">
        <f t="shared" si="19"/>
        <v>-6000</v>
      </c>
      <c r="N51" s="19">
        <f t="shared" si="19"/>
        <v>-6</v>
      </c>
      <c r="O51" s="17">
        <f t="shared" si="19"/>
        <v>-6000</v>
      </c>
      <c r="P51" s="19">
        <f t="shared" si="19"/>
        <v>-20</v>
      </c>
      <c r="Q51" s="17">
        <f t="shared" si="19"/>
        <v>-20000</v>
      </c>
      <c r="R51" s="19">
        <f t="shared" si="19"/>
        <v>-44</v>
      </c>
      <c r="S51" s="17">
        <f t="shared" si="19"/>
        <v>-44000</v>
      </c>
      <c r="T51" s="19">
        <f t="shared" si="19"/>
        <v>0</v>
      </c>
      <c r="U51" s="17">
        <f t="shared" si="19"/>
        <v>0</v>
      </c>
      <c r="V51" s="19">
        <f t="shared" si="19"/>
        <v>0</v>
      </c>
      <c r="W51" s="20">
        <f t="shared" si="19"/>
        <v>0</v>
      </c>
    </row>
    <row r="52" spans="1:23" s="74" customFormat="1" ht="13.5" thickBot="1" x14ac:dyDescent="0.25">
      <c r="A52" s="216"/>
      <c r="B52" s="16"/>
      <c r="C52" s="19"/>
      <c r="D52" s="19"/>
      <c r="E52" s="19"/>
      <c r="F52" s="19"/>
      <c r="G52" s="19"/>
      <c r="H52" s="19"/>
      <c r="I52" s="19"/>
      <c r="J52" s="19"/>
      <c r="K52" s="19"/>
      <c r="L52" s="19"/>
      <c r="M52" s="19"/>
      <c r="N52" s="19"/>
      <c r="O52" s="19"/>
      <c r="P52" s="19"/>
      <c r="Q52" s="19"/>
      <c r="R52" s="19"/>
      <c r="S52" s="19"/>
      <c r="T52" s="19"/>
      <c r="U52" s="19"/>
      <c r="V52" s="19"/>
      <c r="W52" s="22"/>
    </row>
    <row r="53" spans="1:23" x14ac:dyDescent="0.2">
      <c r="A53" s="28" t="s">
        <v>85</v>
      </c>
      <c r="B53" s="2"/>
      <c r="C53" s="30"/>
      <c r="D53" s="30"/>
      <c r="E53" s="202"/>
      <c r="F53" s="29"/>
      <c r="G53" s="202"/>
      <c r="H53" s="29"/>
      <c r="I53" s="202"/>
      <c r="J53" s="30"/>
      <c r="K53" s="30"/>
      <c r="L53" s="202"/>
      <c r="M53" s="29"/>
      <c r="N53" s="202"/>
      <c r="O53" s="30"/>
      <c r="P53" s="202"/>
      <c r="Q53" s="29"/>
      <c r="R53" s="202"/>
      <c r="S53" s="30"/>
      <c r="T53" s="202"/>
      <c r="U53" s="29"/>
      <c r="V53" s="32"/>
      <c r="W53" s="34"/>
    </row>
    <row r="54" spans="1:23" x14ac:dyDescent="0.2">
      <c r="A54" s="35" t="s">
        <v>6</v>
      </c>
      <c r="B54" s="5">
        <v>18</v>
      </c>
      <c r="C54" s="36">
        <f t="shared" ref="C54:Q54" si="20">B54*1000</f>
        <v>18000</v>
      </c>
      <c r="D54" s="37"/>
      <c r="E54" s="65">
        <v>13</v>
      </c>
      <c r="F54" s="39">
        <f t="shared" ref="F54:F96" si="21">E54*1000</f>
        <v>13000</v>
      </c>
      <c r="G54" s="65">
        <v>13</v>
      </c>
      <c r="H54" s="39">
        <f t="shared" si="20"/>
        <v>13000</v>
      </c>
      <c r="I54" s="65">
        <v>46</v>
      </c>
      <c r="J54" s="36">
        <f t="shared" si="20"/>
        <v>46000</v>
      </c>
      <c r="K54" s="37"/>
      <c r="L54" s="65"/>
      <c r="M54" s="39">
        <f t="shared" si="20"/>
        <v>0</v>
      </c>
      <c r="N54" s="65"/>
      <c r="O54" s="36">
        <f t="shared" si="20"/>
        <v>0</v>
      </c>
      <c r="P54" s="65"/>
      <c r="Q54" s="39">
        <f t="shared" si="20"/>
        <v>0</v>
      </c>
      <c r="R54" s="65"/>
      <c r="S54" s="36">
        <f t="shared" ref="C54:S59" si="22">R54*1000</f>
        <v>0</v>
      </c>
      <c r="T54" s="65"/>
      <c r="U54" s="39">
        <f t="shared" si="18"/>
        <v>0</v>
      </c>
      <c r="V54" s="65">
        <v>21506</v>
      </c>
      <c r="W54" s="41">
        <f t="shared" ref="W54:W56" si="23">V54*1000</f>
        <v>21506000</v>
      </c>
    </row>
    <row r="55" spans="1:23" x14ac:dyDescent="0.2">
      <c r="A55" s="35" t="s">
        <v>7</v>
      </c>
      <c r="B55" s="5">
        <v>50</v>
      </c>
      <c r="C55" s="43">
        <f t="shared" si="22"/>
        <v>50000</v>
      </c>
      <c r="D55" s="44"/>
      <c r="E55" s="66">
        <v>40</v>
      </c>
      <c r="F55" s="45">
        <f t="shared" si="21"/>
        <v>40000</v>
      </c>
      <c r="G55" s="66">
        <v>40</v>
      </c>
      <c r="H55" s="45">
        <f t="shared" si="22"/>
        <v>40000</v>
      </c>
      <c r="I55" s="66">
        <v>158</v>
      </c>
      <c r="J55" s="43">
        <f t="shared" si="22"/>
        <v>158000</v>
      </c>
      <c r="K55" s="44"/>
      <c r="L55" s="66"/>
      <c r="M55" s="45">
        <f t="shared" si="22"/>
        <v>0</v>
      </c>
      <c r="N55" s="66"/>
      <c r="O55" s="43">
        <f t="shared" si="22"/>
        <v>0</v>
      </c>
      <c r="P55" s="66"/>
      <c r="Q55" s="45">
        <f t="shared" si="22"/>
        <v>0</v>
      </c>
      <c r="R55" s="66"/>
      <c r="S55" s="43">
        <f t="shared" si="22"/>
        <v>0</v>
      </c>
      <c r="T55" s="66"/>
      <c r="U55" s="45">
        <f t="shared" si="18"/>
        <v>0</v>
      </c>
      <c r="V55" s="66">
        <v>21506</v>
      </c>
      <c r="W55" s="47">
        <f t="shared" si="23"/>
        <v>21506000</v>
      </c>
    </row>
    <row r="56" spans="1:23" ht="13.5" thickBot="1" x14ac:dyDescent="0.25">
      <c r="A56" s="48" t="s">
        <v>8</v>
      </c>
      <c r="B56" s="49">
        <f>B54-B55</f>
        <v>-32</v>
      </c>
      <c r="C56" s="50">
        <f t="shared" si="22"/>
        <v>-32000</v>
      </c>
      <c r="D56" s="51"/>
      <c r="E56" s="67">
        <f>E54-E55</f>
        <v>-27</v>
      </c>
      <c r="F56" s="53">
        <f t="shared" si="21"/>
        <v>-27000</v>
      </c>
      <c r="G56" s="67">
        <f>G54-G55</f>
        <v>-27</v>
      </c>
      <c r="H56" s="53">
        <f t="shared" si="22"/>
        <v>-27000</v>
      </c>
      <c r="I56" s="67">
        <f t="shared" ref="I56:R56" si="24">I54-I55</f>
        <v>-112</v>
      </c>
      <c r="J56" s="50">
        <f t="shared" si="22"/>
        <v>-112000</v>
      </c>
      <c r="K56" s="51"/>
      <c r="L56" s="67">
        <f t="shared" si="24"/>
        <v>0</v>
      </c>
      <c r="M56" s="53">
        <f t="shared" si="22"/>
        <v>0</v>
      </c>
      <c r="N56" s="67">
        <f t="shared" si="24"/>
        <v>0</v>
      </c>
      <c r="O56" s="50">
        <f t="shared" si="22"/>
        <v>0</v>
      </c>
      <c r="P56" s="67">
        <f t="shared" si="24"/>
        <v>0</v>
      </c>
      <c r="Q56" s="53">
        <f t="shared" si="22"/>
        <v>0</v>
      </c>
      <c r="R56" s="67">
        <f t="shared" si="24"/>
        <v>0</v>
      </c>
      <c r="S56" s="50">
        <f t="shared" si="22"/>
        <v>0</v>
      </c>
      <c r="T56" s="201"/>
      <c r="U56" s="53">
        <f t="shared" si="18"/>
        <v>0</v>
      </c>
      <c r="V56" s="201"/>
      <c r="W56" s="54">
        <f t="shared" si="23"/>
        <v>0</v>
      </c>
    </row>
    <row r="57" spans="1:23" x14ac:dyDescent="0.2">
      <c r="A57" s="28" t="s">
        <v>86</v>
      </c>
      <c r="B57" s="2"/>
      <c r="C57" s="217"/>
      <c r="D57" s="30"/>
      <c r="E57" s="202"/>
      <c r="F57" s="29"/>
      <c r="G57" s="202"/>
      <c r="H57" s="29"/>
      <c r="I57" s="202"/>
      <c r="J57" s="217"/>
      <c r="K57" s="30"/>
      <c r="L57" s="202"/>
      <c r="M57" s="29"/>
      <c r="N57" s="202"/>
      <c r="O57" s="217"/>
      <c r="P57" s="202"/>
      <c r="Q57" s="29"/>
      <c r="R57" s="202"/>
      <c r="S57" s="217"/>
      <c r="T57" s="202"/>
      <c r="U57" s="29"/>
      <c r="V57" s="62"/>
      <c r="W57" s="59"/>
    </row>
    <row r="58" spans="1:23" x14ac:dyDescent="0.2">
      <c r="A58" s="35" t="s">
        <v>6</v>
      </c>
      <c r="B58" s="5">
        <v>58</v>
      </c>
      <c r="C58" s="36">
        <f t="shared" si="22"/>
        <v>58000</v>
      </c>
      <c r="D58" s="37"/>
      <c r="E58" s="65">
        <v>65</v>
      </c>
      <c r="F58" s="39">
        <f t="shared" si="21"/>
        <v>65000</v>
      </c>
      <c r="G58" s="65">
        <v>65</v>
      </c>
      <c r="H58" s="39">
        <f t="shared" si="22"/>
        <v>65000</v>
      </c>
      <c r="I58" s="65">
        <v>190</v>
      </c>
      <c r="J58" s="36">
        <f t="shared" si="22"/>
        <v>190000</v>
      </c>
      <c r="K58" s="37"/>
      <c r="L58" s="65"/>
      <c r="M58" s="39">
        <f t="shared" si="22"/>
        <v>0</v>
      </c>
      <c r="N58" s="65"/>
      <c r="O58" s="36">
        <f t="shared" si="22"/>
        <v>0</v>
      </c>
      <c r="P58" s="65"/>
      <c r="Q58" s="39">
        <f t="shared" si="22"/>
        <v>0</v>
      </c>
      <c r="R58" s="65"/>
      <c r="S58" s="36">
        <f t="shared" si="22"/>
        <v>0</v>
      </c>
      <c r="T58" s="65"/>
      <c r="U58" s="39">
        <f t="shared" si="18"/>
        <v>0</v>
      </c>
      <c r="V58" s="65">
        <v>0</v>
      </c>
      <c r="W58" s="41">
        <f t="shared" ref="W58:W60" si="25">V58*1000</f>
        <v>0</v>
      </c>
    </row>
    <row r="59" spans="1:23" x14ac:dyDescent="0.2">
      <c r="A59" s="35" t="s">
        <v>7</v>
      </c>
      <c r="B59" s="5">
        <v>167</v>
      </c>
      <c r="C59" s="43">
        <f t="shared" si="22"/>
        <v>167000</v>
      </c>
      <c r="D59" s="44"/>
      <c r="E59" s="66">
        <v>190</v>
      </c>
      <c r="F59" s="45">
        <f t="shared" si="21"/>
        <v>190000</v>
      </c>
      <c r="G59" s="66">
        <v>190</v>
      </c>
      <c r="H59" s="45">
        <f t="shared" si="22"/>
        <v>190000</v>
      </c>
      <c r="I59" s="66">
        <v>649</v>
      </c>
      <c r="J59" s="43">
        <f t="shared" si="22"/>
        <v>649000</v>
      </c>
      <c r="K59" s="44"/>
      <c r="L59" s="66"/>
      <c r="M59" s="45">
        <f t="shared" si="22"/>
        <v>0</v>
      </c>
      <c r="N59" s="66"/>
      <c r="O59" s="43">
        <f t="shared" si="22"/>
        <v>0</v>
      </c>
      <c r="P59" s="66"/>
      <c r="Q59" s="45">
        <f t="shared" si="22"/>
        <v>0</v>
      </c>
      <c r="R59" s="66"/>
      <c r="S59" s="43">
        <f t="shared" si="22"/>
        <v>0</v>
      </c>
      <c r="T59" s="66"/>
      <c r="U59" s="45">
        <f t="shared" si="18"/>
        <v>0</v>
      </c>
      <c r="V59" s="66">
        <v>0</v>
      </c>
      <c r="W59" s="47">
        <f t="shared" si="25"/>
        <v>0</v>
      </c>
    </row>
    <row r="60" spans="1:23" ht="13.5" thickBot="1" x14ac:dyDescent="0.25">
      <c r="A60" s="48" t="s">
        <v>8</v>
      </c>
      <c r="B60" s="49">
        <f>B58-B59</f>
        <v>-109</v>
      </c>
      <c r="C60" s="50">
        <f t="shared" si="18"/>
        <v>-109000</v>
      </c>
      <c r="D60" s="51"/>
      <c r="E60" s="67">
        <f>E58-E59</f>
        <v>-125</v>
      </c>
      <c r="F60" s="53">
        <f t="shared" si="21"/>
        <v>-125000</v>
      </c>
      <c r="G60" s="67">
        <f>G58-G59</f>
        <v>-125</v>
      </c>
      <c r="H60" s="53">
        <f t="shared" si="18"/>
        <v>-125000</v>
      </c>
      <c r="I60" s="67">
        <f t="shared" ref="I60:R60" si="26">I58-I59</f>
        <v>-459</v>
      </c>
      <c r="J60" s="50">
        <f t="shared" si="18"/>
        <v>-459000</v>
      </c>
      <c r="K60" s="51"/>
      <c r="L60" s="67">
        <f t="shared" si="26"/>
        <v>0</v>
      </c>
      <c r="M60" s="53">
        <f t="shared" si="18"/>
        <v>0</v>
      </c>
      <c r="N60" s="67">
        <f t="shared" si="26"/>
        <v>0</v>
      </c>
      <c r="O60" s="50">
        <f t="shared" si="18"/>
        <v>0</v>
      </c>
      <c r="P60" s="67">
        <f t="shared" si="26"/>
        <v>0</v>
      </c>
      <c r="Q60" s="53">
        <f t="shared" si="18"/>
        <v>0</v>
      </c>
      <c r="R60" s="67">
        <f t="shared" si="26"/>
        <v>0</v>
      </c>
      <c r="S60" s="50">
        <f t="shared" si="18"/>
        <v>0</v>
      </c>
      <c r="T60" s="201"/>
      <c r="U60" s="53">
        <f t="shared" si="18"/>
        <v>0</v>
      </c>
      <c r="V60" s="201"/>
      <c r="W60" s="54">
        <f t="shared" si="25"/>
        <v>0</v>
      </c>
    </row>
    <row r="61" spans="1:23" x14ac:dyDescent="0.2">
      <c r="A61" s="28" t="s">
        <v>87</v>
      </c>
      <c r="B61" s="2"/>
      <c r="C61" s="217"/>
      <c r="D61" s="30"/>
      <c r="E61" s="202"/>
      <c r="F61" s="29"/>
      <c r="G61" s="202"/>
      <c r="H61" s="29"/>
      <c r="I61" s="202"/>
      <c r="J61" s="217"/>
      <c r="K61" s="30"/>
      <c r="L61" s="202"/>
      <c r="M61" s="29"/>
      <c r="N61" s="202"/>
      <c r="O61" s="217"/>
      <c r="P61" s="202"/>
      <c r="Q61" s="29"/>
      <c r="R61" s="202"/>
      <c r="S61" s="217"/>
      <c r="T61" s="202"/>
      <c r="U61" s="29"/>
      <c r="V61" s="62"/>
      <c r="W61" s="59"/>
    </row>
    <row r="62" spans="1:23" x14ac:dyDescent="0.2">
      <c r="A62" s="35" t="s">
        <v>6</v>
      </c>
      <c r="B62" s="5">
        <v>72</v>
      </c>
      <c r="C62" s="36">
        <f t="shared" ref="C62:Q64" si="27">B62*1000</f>
        <v>72000</v>
      </c>
      <c r="D62" s="37"/>
      <c r="E62" s="65">
        <v>29</v>
      </c>
      <c r="F62" s="39">
        <f t="shared" si="21"/>
        <v>29000</v>
      </c>
      <c r="G62" s="65">
        <v>29</v>
      </c>
      <c r="H62" s="39">
        <f t="shared" si="27"/>
        <v>29000</v>
      </c>
      <c r="I62" s="65">
        <v>104</v>
      </c>
      <c r="J62" s="36">
        <f t="shared" si="27"/>
        <v>104000</v>
      </c>
      <c r="K62" s="37"/>
      <c r="L62" s="65"/>
      <c r="M62" s="39">
        <f t="shared" si="27"/>
        <v>0</v>
      </c>
      <c r="N62" s="65"/>
      <c r="O62" s="36">
        <f t="shared" si="27"/>
        <v>0</v>
      </c>
      <c r="P62" s="65"/>
      <c r="Q62" s="39">
        <f t="shared" si="27"/>
        <v>0</v>
      </c>
      <c r="R62" s="65"/>
      <c r="S62" s="36">
        <f t="shared" ref="S62:U64" si="28">R62*1000</f>
        <v>0</v>
      </c>
      <c r="T62" s="65"/>
      <c r="U62" s="39">
        <f t="shared" si="28"/>
        <v>0</v>
      </c>
      <c r="V62" s="65">
        <v>0</v>
      </c>
      <c r="W62" s="41">
        <f t="shared" ref="W62:W64" si="29">V62*1000</f>
        <v>0</v>
      </c>
    </row>
    <row r="63" spans="1:23" x14ac:dyDescent="0.2">
      <c r="A63" s="35" t="s">
        <v>7</v>
      </c>
      <c r="B63" s="5">
        <v>207</v>
      </c>
      <c r="C63" s="43">
        <f t="shared" si="27"/>
        <v>207000</v>
      </c>
      <c r="D63" s="44"/>
      <c r="E63" s="66">
        <v>85</v>
      </c>
      <c r="F63" s="45">
        <f t="shared" si="21"/>
        <v>85000</v>
      </c>
      <c r="G63" s="66">
        <v>85</v>
      </c>
      <c r="H63" s="45">
        <f t="shared" si="27"/>
        <v>85000</v>
      </c>
      <c r="I63" s="66">
        <v>354</v>
      </c>
      <c r="J63" s="43">
        <f t="shared" si="27"/>
        <v>354000</v>
      </c>
      <c r="K63" s="44"/>
      <c r="L63" s="66"/>
      <c r="M63" s="45">
        <f t="shared" si="27"/>
        <v>0</v>
      </c>
      <c r="N63" s="66"/>
      <c r="O63" s="43">
        <f t="shared" si="27"/>
        <v>0</v>
      </c>
      <c r="P63" s="66"/>
      <c r="Q63" s="45">
        <f t="shared" si="27"/>
        <v>0</v>
      </c>
      <c r="R63" s="66"/>
      <c r="S63" s="43">
        <f t="shared" si="28"/>
        <v>0</v>
      </c>
      <c r="T63" s="66"/>
      <c r="U63" s="45">
        <f t="shared" si="28"/>
        <v>0</v>
      </c>
      <c r="V63" s="66">
        <v>0</v>
      </c>
      <c r="W63" s="47">
        <f t="shared" si="29"/>
        <v>0</v>
      </c>
    </row>
    <row r="64" spans="1:23" ht="13.5" thickBot="1" x14ac:dyDescent="0.25">
      <c r="A64" s="48" t="s">
        <v>8</v>
      </c>
      <c r="B64" s="49">
        <f>B62-B63</f>
        <v>-135</v>
      </c>
      <c r="C64" s="50">
        <f t="shared" si="27"/>
        <v>-135000</v>
      </c>
      <c r="D64" s="51"/>
      <c r="E64" s="67">
        <f>E62-E63</f>
        <v>-56</v>
      </c>
      <c r="F64" s="53">
        <f t="shared" si="21"/>
        <v>-56000</v>
      </c>
      <c r="G64" s="67">
        <f>G62-G63</f>
        <v>-56</v>
      </c>
      <c r="H64" s="53">
        <f t="shared" si="27"/>
        <v>-56000</v>
      </c>
      <c r="I64" s="67">
        <f t="shared" ref="I64:R64" si="30">I62-I63</f>
        <v>-250</v>
      </c>
      <c r="J64" s="50">
        <f t="shared" si="27"/>
        <v>-250000</v>
      </c>
      <c r="K64" s="51"/>
      <c r="L64" s="67">
        <f t="shared" si="30"/>
        <v>0</v>
      </c>
      <c r="M64" s="53">
        <f t="shared" si="27"/>
        <v>0</v>
      </c>
      <c r="N64" s="67">
        <f t="shared" si="30"/>
        <v>0</v>
      </c>
      <c r="O64" s="50">
        <f t="shared" si="27"/>
        <v>0</v>
      </c>
      <c r="P64" s="67">
        <f t="shared" si="30"/>
        <v>0</v>
      </c>
      <c r="Q64" s="53">
        <f t="shared" si="27"/>
        <v>0</v>
      </c>
      <c r="R64" s="67">
        <f t="shared" si="30"/>
        <v>0</v>
      </c>
      <c r="S64" s="50">
        <f t="shared" si="28"/>
        <v>0</v>
      </c>
      <c r="T64" s="201"/>
      <c r="U64" s="53">
        <f t="shared" si="28"/>
        <v>0</v>
      </c>
      <c r="V64" s="201"/>
      <c r="W64" s="54">
        <f t="shared" si="29"/>
        <v>0</v>
      </c>
    </row>
    <row r="65" spans="1:23" x14ac:dyDescent="0.2">
      <c r="A65" s="28" t="s">
        <v>88</v>
      </c>
      <c r="B65" s="2"/>
      <c r="C65" s="217"/>
      <c r="D65" s="30"/>
      <c r="E65" s="202"/>
      <c r="F65" s="29"/>
      <c r="G65" s="202"/>
      <c r="H65" s="29"/>
      <c r="I65" s="202"/>
      <c r="J65" s="217"/>
      <c r="K65" s="30"/>
      <c r="L65" s="202"/>
      <c r="M65" s="29"/>
      <c r="N65" s="202"/>
      <c r="O65" s="217"/>
      <c r="P65" s="202"/>
      <c r="Q65" s="29"/>
      <c r="R65" s="202"/>
      <c r="S65" s="217"/>
      <c r="T65" s="202"/>
      <c r="U65" s="29"/>
      <c r="V65" s="62"/>
      <c r="W65" s="59"/>
    </row>
    <row r="66" spans="1:23" x14ac:dyDescent="0.2">
      <c r="A66" s="35" t="s">
        <v>6</v>
      </c>
      <c r="B66" s="5">
        <v>7</v>
      </c>
      <c r="C66" s="36">
        <f t="shared" ref="C66:Q68" si="31">B66*1000</f>
        <v>7000</v>
      </c>
      <c r="D66" s="37"/>
      <c r="E66" s="65">
        <v>5</v>
      </c>
      <c r="F66" s="39">
        <f t="shared" si="21"/>
        <v>5000</v>
      </c>
      <c r="G66" s="65">
        <v>5</v>
      </c>
      <c r="H66" s="39">
        <f t="shared" si="31"/>
        <v>5000</v>
      </c>
      <c r="I66" s="65">
        <v>4</v>
      </c>
      <c r="J66" s="36">
        <f t="shared" si="31"/>
        <v>4000</v>
      </c>
      <c r="K66" s="37"/>
      <c r="L66" s="65"/>
      <c r="M66" s="39">
        <f t="shared" si="31"/>
        <v>0</v>
      </c>
      <c r="N66" s="65"/>
      <c r="O66" s="36">
        <f t="shared" si="31"/>
        <v>0</v>
      </c>
      <c r="P66" s="65"/>
      <c r="Q66" s="39">
        <f t="shared" si="31"/>
        <v>0</v>
      </c>
      <c r="R66" s="65"/>
      <c r="S66" s="36">
        <f t="shared" ref="S66:U68" si="32">R66*1000</f>
        <v>0</v>
      </c>
      <c r="T66" s="65"/>
      <c r="U66" s="39">
        <f t="shared" si="32"/>
        <v>0</v>
      </c>
      <c r="V66" s="65">
        <v>0</v>
      </c>
      <c r="W66" s="41">
        <f t="shared" ref="W66:W68" si="33">V66*1000</f>
        <v>0</v>
      </c>
    </row>
    <row r="67" spans="1:23" x14ac:dyDescent="0.2">
      <c r="A67" s="35" t="s">
        <v>7</v>
      </c>
      <c r="B67" s="5">
        <v>21</v>
      </c>
      <c r="C67" s="43">
        <f t="shared" si="31"/>
        <v>21000</v>
      </c>
      <c r="D67" s="44"/>
      <c r="E67" s="66">
        <v>16</v>
      </c>
      <c r="F67" s="45">
        <f t="shared" si="21"/>
        <v>16000</v>
      </c>
      <c r="G67" s="66">
        <v>16</v>
      </c>
      <c r="H67" s="45">
        <f t="shared" si="31"/>
        <v>16000</v>
      </c>
      <c r="I67" s="66">
        <v>12</v>
      </c>
      <c r="J67" s="43">
        <f t="shared" si="31"/>
        <v>12000</v>
      </c>
      <c r="K67" s="44"/>
      <c r="L67" s="66"/>
      <c r="M67" s="45">
        <f t="shared" si="31"/>
        <v>0</v>
      </c>
      <c r="N67" s="66"/>
      <c r="O67" s="43">
        <f t="shared" si="31"/>
        <v>0</v>
      </c>
      <c r="P67" s="66"/>
      <c r="Q67" s="45">
        <f t="shared" si="31"/>
        <v>0</v>
      </c>
      <c r="R67" s="66"/>
      <c r="S67" s="43">
        <f t="shared" si="32"/>
        <v>0</v>
      </c>
      <c r="T67" s="66"/>
      <c r="U67" s="45">
        <f t="shared" si="32"/>
        <v>0</v>
      </c>
      <c r="V67" s="66">
        <v>0</v>
      </c>
      <c r="W67" s="47">
        <f t="shared" si="33"/>
        <v>0</v>
      </c>
    </row>
    <row r="68" spans="1:23" ht="13.5" thickBot="1" x14ac:dyDescent="0.25">
      <c r="A68" s="48" t="s">
        <v>8</v>
      </c>
      <c r="B68" s="49">
        <f>B66-B67</f>
        <v>-14</v>
      </c>
      <c r="C68" s="50">
        <f t="shared" si="31"/>
        <v>-14000</v>
      </c>
      <c r="D68" s="51"/>
      <c r="E68" s="67">
        <f>E66-E67</f>
        <v>-11</v>
      </c>
      <c r="F68" s="53">
        <f t="shared" si="21"/>
        <v>-11000</v>
      </c>
      <c r="G68" s="67">
        <f>G66-G67</f>
        <v>-11</v>
      </c>
      <c r="H68" s="53">
        <f t="shared" si="31"/>
        <v>-11000</v>
      </c>
      <c r="I68" s="67">
        <f t="shared" ref="I68:R68" si="34">I66-I67</f>
        <v>-8</v>
      </c>
      <c r="J68" s="50">
        <f t="shared" si="31"/>
        <v>-8000</v>
      </c>
      <c r="K68" s="51"/>
      <c r="L68" s="67">
        <f t="shared" si="34"/>
        <v>0</v>
      </c>
      <c r="M68" s="53">
        <f t="shared" si="31"/>
        <v>0</v>
      </c>
      <c r="N68" s="67">
        <f t="shared" si="34"/>
        <v>0</v>
      </c>
      <c r="O68" s="50">
        <f t="shared" si="31"/>
        <v>0</v>
      </c>
      <c r="P68" s="67">
        <f t="shared" si="34"/>
        <v>0</v>
      </c>
      <c r="Q68" s="53">
        <f t="shared" si="31"/>
        <v>0</v>
      </c>
      <c r="R68" s="67">
        <f t="shared" si="34"/>
        <v>0</v>
      </c>
      <c r="S68" s="50">
        <f t="shared" si="32"/>
        <v>0</v>
      </c>
      <c r="T68" s="201"/>
      <c r="U68" s="53">
        <f t="shared" si="32"/>
        <v>0</v>
      </c>
      <c r="V68" s="201"/>
      <c r="W68" s="54">
        <f t="shared" si="33"/>
        <v>0</v>
      </c>
    </row>
    <row r="69" spans="1:23" x14ac:dyDescent="0.2">
      <c r="A69" s="28" t="s">
        <v>89</v>
      </c>
      <c r="B69" s="2"/>
      <c r="C69" s="217"/>
      <c r="D69" s="30"/>
      <c r="E69" s="202"/>
      <c r="F69" s="29"/>
      <c r="G69" s="202"/>
      <c r="H69" s="29"/>
      <c r="I69" s="202"/>
      <c r="J69" s="217"/>
      <c r="K69" s="30"/>
      <c r="L69" s="202"/>
      <c r="M69" s="29"/>
      <c r="N69" s="202"/>
      <c r="O69" s="217"/>
      <c r="P69" s="202"/>
      <c r="Q69" s="29"/>
      <c r="R69" s="202"/>
      <c r="S69" s="217"/>
      <c r="T69" s="202"/>
      <c r="U69" s="29"/>
      <c r="V69" s="62"/>
      <c r="W69" s="59"/>
    </row>
    <row r="70" spans="1:23" x14ac:dyDescent="0.2">
      <c r="A70" s="35" t="s">
        <v>6</v>
      </c>
      <c r="B70" s="5">
        <v>6</v>
      </c>
      <c r="C70" s="36">
        <f t="shared" ref="C70:Q72" si="35">B70*1000</f>
        <v>6000</v>
      </c>
      <c r="D70" s="37"/>
      <c r="E70" s="65">
        <v>11</v>
      </c>
      <c r="F70" s="39">
        <f t="shared" si="21"/>
        <v>11000</v>
      </c>
      <c r="G70" s="65">
        <v>11</v>
      </c>
      <c r="H70" s="39">
        <f t="shared" si="35"/>
        <v>11000</v>
      </c>
      <c r="I70" s="65">
        <v>10</v>
      </c>
      <c r="J70" s="36">
        <f t="shared" si="35"/>
        <v>10000</v>
      </c>
      <c r="K70" s="37"/>
      <c r="L70" s="65"/>
      <c r="M70" s="39">
        <f t="shared" si="35"/>
        <v>0</v>
      </c>
      <c r="N70" s="65"/>
      <c r="O70" s="36">
        <f t="shared" si="35"/>
        <v>0</v>
      </c>
      <c r="P70" s="65"/>
      <c r="Q70" s="39">
        <f t="shared" si="35"/>
        <v>0</v>
      </c>
      <c r="R70" s="65"/>
      <c r="S70" s="36">
        <f t="shared" ref="S70:U72" si="36">R70*1000</f>
        <v>0</v>
      </c>
      <c r="T70" s="65"/>
      <c r="U70" s="39">
        <f t="shared" si="36"/>
        <v>0</v>
      </c>
      <c r="V70" s="65">
        <v>0</v>
      </c>
      <c r="W70" s="41">
        <f t="shared" ref="W70:W72" si="37">V70*1000</f>
        <v>0</v>
      </c>
    </row>
    <row r="71" spans="1:23" x14ac:dyDescent="0.2">
      <c r="A71" s="35" t="s">
        <v>7</v>
      </c>
      <c r="B71" s="5">
        <v>16</v>
      </c>
      <c r="C71" s="43">
        <f t="shared" si="35"/>
        <v>16000</v>
      </c>
      <c r="D71" s="44"/>
      <c r="E71" s="66">
        <v>15</v>
      </c>
      <c r="F71" s="45">
        <f t="shared" si="21"/>
        <v>15000</v>
      </c>
      <c r="G71" s="66">
        <v>15</v>
      </c>
      <c r="H71" s="45">
        <f t="shared" si="35"/>
        <v>15000</v>
      </c>
      <c r="I71" s="66">
        <v>34</v>
      </c>
      <c r="J71" s="43">
        <f t="shared" si="35"/>
        <v>34000</v>
      </c>
      <c r="K71" s="44"/>
      <c r="L71" s="66"/>
      <c r="M71" s="45">
        <f t="shared" si="35"/>
        <v>0</v>
      </c>
      <c r="N71" s="66"/>
      <c r="O71" s="43">
        <f t="shared" si="35"/>
        <v>0</v>
      </c>
      <c r="P71" s="66"/>
      <c r="Q71" s="45">
        <f t="shared" si="35"/>
        <v>0</v>
      </c>
      <c r="R71" s="66"/>
      <c r="S71" s="43">
        <f t="shared" si="36"/>
        <v>0</v>
      </c>
      <c r="T71" s="66"/>
      <c r="U71" s="45">
        <f t="shared" si="36"/>
        <v>0</v>
      </c>
      <c r="V71" s="66">
        <v>0</v>
      </c>
      <c r="W71" s="47">
        <f t="shared" si="37"/>
        <v>0</v>
      </c>
    </row>
    <row r="72" spans="1:23" ht="13.5" thickBot="1" x14ac:dyDescent="0.25">
      <c r="A72" s="48" t="s">
        <v>8</v>
      </c>
      <c r="B72" s="49">
        <f>B70-B71</f>
        <v>-10</v>
      </c>
      <c r="C72" s="50">
        <f t="shared" si="35"/>
        <v>-10000</v>
      </c>
      <c r="D72" s="51"/>
      <c r="E72" s="67">
        <f>E70-E71</f>
        <v>-4</v>
      </c>
      <c r="F72" s="53">
        <f t="shared" si="21"/>
        <v>-4000</v>
      </c>
      <c r="G72" s="67">
        <f>G70-G71</f>
        <v>-4</v>
      </c>
      <c r="H72" s="53">
        <f t="shared" si="35"/>
        <v>-4000</v>
      </c>
      <c r="I72" s="67">
        <f t="shared" ref="I72:R72" si="38">I70-I71</f>
        <v>-24</v>
      </c>
      <c r="J72" s="50">
        <f t="shared" si="35"/>
        <v>-24000</v>
      </c>
      <c r="K72" s="51"/>
      <c r="L72" s="67">
        <f t="shared" si="38"/>
        <v>0</v>
      </c>
      <c r="M72" s="53">
        <f t="shared" si="35"/>
        <v>0</v>
      </c>
      <c r="N72" s="67">
        <f t="shared" si="38"/>
        <v>0</v>
      </c>
      <c r="O72" s="50">
        <f t="shared" si="35"/>
        <v>0</v>
      </c>
      <c r="P72" s="67">
        <f t="shared" si="38"/>
        <v>0</v>
      </c>
      <c r="Q72" s="53">
        <f t="shared" si="35"/>
        <v>0</v>
      </c>
      <c r="R72" s="67">
        <f t="shared" si="38"/>
        <v>0</v>
      </c>
      <c r="S72" s="50">
        <f t="shared" si="36"/>
        <v>0</v>
      </c>
      <c r="T72" s="201"/>
      <c r="U72" s="53">
        <f t="shared" si="36"/>
        <v>0</v>
      </c>
      <c r="V72" s="201"/>
      <c r="W72" s="54">
        <f t="shared" si="37"/>
        <v>0</v>
      </c>
    </row>
    <row r="73" spans="1:23" x14ac:dyDescent="0.2">
      <c r="A73" s="28" t="s">
        <v>90</v>
      </c>
      <c r="B73" s="2"/>
      <c r="C73" s="217"/>
      <c r="D73" s="30"/>
      <c r="E73" s="202"/>
      <c r="F73" s="29"/>
      <c r="G73" s="202"/>
      <c r="H73" s="29"/>
      <c r="I73" s="202"/>
      <c r="J73" s="217"/>
      <c r="K73" s="30"/>
      <c r="L73" s="202"/>
      <c r="M73" s="29"/>
      <c r="N73" s="202"/>
      <c r="O73" s="217"/>
      <c r="P73" s="202"/>
      <c r="Q73" s="29"/>
      <c r="R73" s="202"/>
      <c r="S73" s="217"/>
      <c r="T73" s="202"/>
      <c r="U73" s="29"/>
      <c r="V73" s="62"/>
      <c r="W73" s="59"/>
    </row>
    <row r="74" spans="1:23" x14ac:dyDescent="0.2">
      <c r="A74" s="35" t="s">
        <v>6</v>
      </c>
      <c r="B74" s="5">
        <v>5</v>
      </c>
      <c r="C74" s="36">
        <f t="shared" ref="C74:Q76" si="39">B74*1000</f>
        <v>5000</v>
      </c>
      <c r="D74" s="37"/>
      <c r="E74" s="65">
        <v>5</v>
      </c>
      <c r="F74" s="39">
        <f t="shared" si="21"/>
        <v>5000</v>
      </c>
      <c r="G74" s="65">
        <v>5</v>
      </c>
      <c r="H74" s="39">
        <f t="shared" si="39"/>
        <v>5000</v>
      </c>
      <c r="I74" s="65">
        <v>19</v>
      </c>
      <c r="J74" s="36">
        <f t="shared" si="39"/>
        <v>19000</v>
      </c>
      <c r="K74" s="37"/>
      <c r="L74" s="65"/>
      <c r="M74" s="39">
        <f t="shared" si="39"/>
        <v>0</v>
      </c>
      <c r="N74" s="65"/>
      <c r="O74" s="36">
        <f t="shared" si="39"/>
        <v>0</v>
      </c>
      <c r="P74" s="65"/>
      <c r="Q74" s="39">
        <f t="shared" si="39"/>
        <v>0</v>
      </c>
      <c r="R74" s="65"/>
      <c r="S74" s="36">
        <f t="shared" ref="S74:U76" si="40">R74*1000</f>
        <v>0</v>
      </c>
      <c r="T74" s="65"/>
      <c r="U74" s="39">
        <f t="shared" si="40"/>
        <v>0</v>
      </c>
      <c r="V74" s="65">
        <v>0</v>
      </c>
      <c r="W74" s="41">
        <f t="shared" ref="W74:W76" si="41">V74*1000</f>
        <v>0</v>
      </c>
    </row>
    <row r="75" spans="1:23" x14ac:dyDescent="0.2">
      <c r="A75" s="35" t="s">
        <v>7</v>
      </c>
      <c r="B75" s="5">
        <v>10</v>
      </c>
      <c r="C75" s="43">
        <f t="shared" si="39"/>
        <v>10000</v>
      </c>
      <c r="D75" s="44"/>
      <c r="E75" s="66">
        <v>15</v>
      </c>
      <c r="F75" s="45">
        <f t="shared" si="21"/>
        <v>15000</v>
      </c>
      <c r="G75" s="66">
        <v>15</v>
      </c>
      <c r="H75" s="45">
        <f t="shared" si="39"/>
        <v>15000</v>
      </c>
      <c r="I75" s="66">
        <v>63</v>
      </c>
      <c r="J75" s="43">
        <f t="shared" si="39"/>
        <v>63000</v>
      </c>
      <c r="K75" s="44"/>
      <c r="L75" s="66"/>
      <c r="M75" s="45">
        <f t="shared" si="39"/>
        <v>0</v>
      </c>
      <c r="N75" s="66"/>
      <c r="O75" s="43">
        <f t="shared" si="39"/>
        <v>0</v>
      </c>
      <c r="P75" s="66"/>
      <c r="Q75" s="45">
        <f t="shared" si="39"/>
        <v>0</v>
      </c>
      <c r="R75" s="66"/>
      <c r="S75" s="43">
        <f t="shared" si="40"/>
        <v>0</v>
      </c>
      <c r="T75" s="66"/>
      <c r="U75" s="45">
        <f t="shared" si="40"/>
        <v>0</v>
      </c>
      <c r="V75" s="66">
        <v>0</v>
      </c>
      <c r="W75" s="47">
        <f t="shared" si="41"/>
        <v>0</v>
      </c>
    </row>
    <row r="76" spans="1:23" ht="13.5" thickBot="1" x14ac:dyDescent="0.25">
      <c r="A76" s="48" t="s">
        <v>8</v>
      </c>
      <c r="B76" s="49">
        <f>B74-B75</f>
        <v>-5</v>
      </c>
      <c r="C76" s="50">
        <f t="shared" si="39"/>
        <v>-5000</v>
      </c>
      <c r="D76" s="51"/>
      <c r="E76" s="67">
        <f>E74-E75</f>
        <v>-10</v>
      </c>
      <c r="F76" s="53">
        <f t="shared" si="21"/>
        <v>-10000</v>
      </c>
      <c r="G76" s="67">
        <f>G74-G75</f>
        <v>-10</v>
      </c>
      <c r="H76" s="53">
        <f t="shared" si="39"/>
        <v>-10000</v>
      </c>
      <c r="I76" s="67">
        <f t="shared" ref="I76:R76" si="42">I74-I75</f>
        <v>-44</v>
      </c>
      <c r="J76" s="50">
        <f t="shared" si="39"/>
        <v>-44000</v>
      </c>
      <c r="K76" s="51"/>
      <c r="L76" s="67">
        <f t="shared" si="42"/>
        <v>0</v>
      </c>
      <c r="M76" s="53">
        <f t="shared" si="39"/>
        <v>0</v>
      </c>
      <c r="N76" s="67">
        <f t="shared" si="42"/>
        <v>0</v>
      </c>
      <c r="O76" s="50">
        <f t="shared" si="39"/>
        <v>0</v>
      </c>
      <c r="P76" s="67">
        <f t="shared" si="42"/>
        <v>0</v>
      </c>
      <c r="Q76" s="53">
        <f t="shared" si="39"/>
        <v>0</v>
      </c>
      <c r="R76" s="67">
        <f t="shared" si="42"/>
        <v>0</v>
      </c>
      <c r="S76" s="50">
        <f t="shared" si="40"/>
        <v>0</v>
      </c>
      <c r="T76" s="201"/>
      <c r="U76" s="53">
        <f t="shared" si="40"/>
        <v>0</v>
      </c>
      <c r="V76" s="201"/>
      <c r="W76" s="54">
        <f t="shared" si="41"/>
        <v>0</v>
      </c>
    </row>
    <row r="77" spans="1:23" x14ac:dyDescent="0.2">
      <c r="A77" s="28" t="s">
        <v>91</v>
      </c>
      <c r="B77" s="2"/>
      <c r="C77" s="217"/>
      <c r="D77" s="30"/>
      <c r="E77" s="202"/>
      <c r="F77" s="29"/>
      <c r="G77" s="202"/>
      <c r="H77" s="29"/>
      <c r="I77" s="202"/>
      <c r="J77" s="217"/>
      <c r="K77" s="30"/>
      <c r="L77" s="202"/>
      <c r="M77" s="29"/>
      <c r="N77" s="202"/>
      <c r="O77" s="217"/>
      <c r="P77" s="202"/>
      <c r="Q77" s="29"/>
      <c r="R77" s="202"/>
      <c r="S77" s="217"/>
      <c r="T77" s="202"/>
      <c r="U77" s="29"/>
      <c r="V77" s="62"/>
      <c r="W77" s="59"/>
    </row>
    <row r="78" spans="1:23" x14ac:dyDescent="0.2">
      <c r="A78" s="35" t="s">
        <v>6</v>
      </c>
      <c r="B78" s="5">
        <v>18</v>
      </c>
      <c r="C78" s="36">
        <f t="shared" ref="C78:Q80" si="43">B78*1000</f>
        <v>18000</v>
      </c>
      <c r="D78" s="37"/>
      <c r="E78" s="65">
        <v>14</v>
      </c>
      <c r="F78" s="39">
        <f t="shared" si="21"/>
        <v>14000</v>
      </c>
      <c r="G78" s="65">
        <v>14</v>
      </c>
      <c r="H78" s="39">
        <f t="shared" si="43"/>
        <v>14000</v>
      </c>
      <c r="I78" s="65">
        <v>30</v>
      </c>
      <c r="J78" s="36">
        <f t="shared" si="43"/>
        <v>30000</v>
      </c>
      <c r="K78" s="37"/>
      <c r="L78" s="65"/>
      <c r="M78" s="39">
        <f t="shared" si="43"/>
        <v>0</v>
      </c>
      <c r="N78" s="65"/>
      <c r="O78" s="36">
        <f t="shared" si="43"/>
        <v>0</v>
      </c>
      <c r="P78" s="65"/>
      <c r="Q78" s="39">
        <f t="shared" si="43"/>
        <v>0</v>
      </c>
      <c r="R78" s="65"/>
      <c r="S78" s="36">
        <f t="shared" ref="S78:U80" si="44">R78*1000</f>
        <v>0</v>
      </c>
      <c r="T78" s="65"/>
      <c r="U78" s="39">
        <f t="shared" si="44"/>
        <v>0</v>
      </c>
      <c r="V78" s="65">
        <v>0</v>
      </c>
      <c r="W78" s="41">
        <f t="shared" ref="W78:W80" si="45">V78*1000</f>
        <v>0</v>
      </c>
    </row>
    <row r="79" spans="1:23" x14ac:dyDescent="0.2">
      <c r="A79" s="35" t="s">
        <v>7</v>
      </c>
      <c r="B79" s="5">
        <v>46</v>
      </c>
      <c r="C79" s="43">
        <f t="shared" si="43"/>
        <v>46000</v>
      </c>
      <c r="D79" s="44"/>
      <c r="E79" s="66">
        <v>42</v>
      </c>
      <c r="F79" s="45">
        <f t="shared" si="21"/>
        <v>42000</v>
      </c>
      <c r="G79" s="66">
        <v>42</v>
      </c>
      <c r="H79" s="45">
        <f t="shared" si="43"/>
        <v>42000</v>
      </c>
      <c r="I79" s="66">
        <v>101</v>
      </c>
      <c r="J79" s="43">
        <f t="shared" si="43"/>
        <v>101000</v>
      </c>
      <c r="K79" s="44"/>
      <c r="L79" s="66"/>
      <c r="M79" s="45">
        <f t="shared" si="43"/>
        <v>0</v>
      </c>
      <c r="N79" s="66"/>
      <c r="O79" s="43">
        <f t="shared" si="43"/>
        <v>0</v>
      </c>
      <c r="P79" s="66"/>
      <c r="Q79" s="45">
        <f t="shared" si="43"/>
        <v>0</v>
      </c>
      <c r="R79" s="66"/>
      <c r="S79" s="43">
        <f t="shared" si="44"/>
        <v>0</v>
      </c>
      <c r="T79" s="66"/>
      <c r="U79" s="45">
        <f t="shared" si="44"/>
        <v>0</v>
      </c>
      <c r="V79" s="66">
        <v>0</v>
      </c>
      <c r="W79" s="47">
        <f t="shared" si="45"/>
        <v>0</v>
      </c>
    </row>
    <row r="80" spans="1:23" ht="13.5" thickBot="1" x14ac:dyDescent="0.25">
      <c r="A80" s="48" t="s">
        <v>8</v>
      </c>
      <c r="B80" s="49">
        <f>B78-B79</f>
        <v>-28</v>
      </c>
      <c r="C80" s="50">
        <f t="shared" si="43"/>
        <v>-28000</v>
      </c>
      <c r="D80" s="51"/>
      <c r="E80" s="67">
        <f>E78-E79</f>
        <v>-28</v>
      </c>
      <c r="F80" s="53">
        <f t="shared" si="21"/>
        <v>-28000</v>
      </c>
      <c r="G80" s="67">
        <f>G78-G79</f>
        <v>-28</v>
      </c>
      <c r="H80" s="53">
        <f t="shared" si="43"/>
        <v>-28000</v>
      </c>
      <c r="I80" s="67">
        <f t="shared" ref="I80:R80" si="46">I78-I79</f>
        <v>-71</v>
      </c>
      <c r="J80" s="50">
        <f t="shared" si="43"/>
        <v>-71000</v>
      </c>
      <c r="K80" s="51"/>
      <c r="L80" s="67">
        <f t="shared" si="46"/>
        <v>0</v>
      </c>
      <c r="M80" s="53">
        <f t="shared" si="43"/>
        <v>0</v>
      </c>
      <c r="N80" s="67">
        <f t="shared" si="46"/>
        <v>0</v>
      </c>
      <c r="O80" s="50">
        <f t="shared" si="43"/>
        <v>0</v>
      </c>
      <c r="P80" s="67">
        <f t="shared" si="46"/>
        <v>0</v>
      </c>
      <c r="Q80" s="53">
        <f t="shared" si="43"/>
        <v>0</v>
      </c>
      <c r="R80" s="67">
        <f t="shared" si="46"/>
        <v>0</v>
      </c>
      <c r="S80" s="50">
        <f t="shared" si="44"/>
        <v>0</v>
      </c>
      <c r="T80" s="201"/>
      <c r="U80" s="53">
        <f t="shared" si="44"/>
        <v>0</v>
      </c>
      <c r="V80" s="201"/>
      <c r="W80" s="54">
        <f t="shared" si="45"/>
        <v>0</v>
      </c>
    </row>
    <row r="81" spans="1:23" x14ac:dyDescent="0.2">
      <c r="A81" s="28" t="s">
        <v>92</v>
      </c>
      <c r="B81" s="2"/>
      <c r="C81" s="217"/>
      <c r="D81" s="30"/>
      <c r="E81" s="202"/>
      <c r="F81" s="29"/>
      <c r="G81" s="202"/>
      <c r="H81" s="29"/>
      <c r="I81" s="202"/>
      <c r="J81" s="217"/>
      <c r="K81" s="30"/>
      <c r="L81" s="202"/>
      <c r="M81" s="29"/>
      <c r="N81" s="202"/>
      <c r="O81" s="217"/>
      <c r="P81" s="202"/>
      <c r="Q81" s="29"/>
      <c r="R81" s="202"/>
      <c r="S81" s="217"/>
      <c r="T81" s="202"/>
      <c r="U81" s="29"/>
      <c r="V81" s="62"/>
      <c r="W81" s="59"/>
    </row>
    <row r="82" spans="1:23" x14ac:dyDescent="0.2">
      <c r="A82" s="35" t="s">
        <v>6</v>
      </c>
      <c r="B82" s="5">
        <v>0</v>
      </c>
      <c r="C82" s="36">
        <f t="shared" ref="C82:Q84" si="47">B82*1000</f>
        <v>0</v>
      </c>
      <c r="D82" s="37"/>
      <c r="E82" s="65"/>
      <c r="F82" s="39">
        <f t="shared" si="21"/>
        <v>0</v>
      </c>
      <c r="G82" s="65"/>
      <c r="H82" s="39">
        <f t="shared" si="47"/>
        <v>0</v>
      </c>
      <c r="I82" s="65">
        <v>0</v>
      </c>
      <c r="J82" s="36">
        <f t="shared" si="47"/>
        <v>0</v>
      </c>
      <c r="K82" s="37"/>
      <c r="L82" s="65"/>
      <c r="M82" s="39">
        <f t="shared" si="47"/>
        <v>0</v>
      </c>
      <c r="N82" s="65"/>
      <c r="O82" s="36">
        <f t="shared" si="47"/>
        <v>0</v>
      </c>
      <c r="P82" s="65"/>
      <c r="Q82" s="39">
        <f t="shared" si="47"/>
        <v>0</v>
      </c>
      <c r="R82" s="65"/>
      <c r="S82" s="36">
        <f t="shared" ref="S82:U84" si="48">R82*1000</f>
        <v>0</v>
      </c>
      <c r="T82" s="65"/>
      <c r="U82" s="39">
        <f t="shared" si="48"/>
        <v>0</v>
      </c>
      <c r="V82" s="65">
        <v>0</v>
      </c>
      <c r="W82" s="41">
        <f t="shared" ref="W82:W84" si="49">V82*1000</f>
        <v>0</v>
      </c>
    </row>
    <row r="83" spans="1:23" x14ac:dyDescent="0.2">
      <c r="A83" s="35" t="s">
        <v>7</v>
      </c>
      <c r="B83" s="5">
        <v>1</v>
      </c>
      <c r="C83" s="43">
        <f t="shared" si="47"/>
        <v>1000</v>
      </c>
      <c r="D83" s="44"/>
      <c r="E83" s="66"/>
      <c r="F83" s="45">
        <f t="shared" si="21"/>
        <v>0</v>
      </c>
      <c r="G83" s="66"/>
      <c r="H83" s="45">
        <f t="shared" si="47"/>
        <v>0</v>
      </c>
      <c r="I83" s="66">
        <v>1</v>
      </c>
      <c r="J83" s="43">
        <f t="shared" si="47"/>
        <v>1000</v>
      </c>
      <c r="K83" s="44"/>
      <c r="L83" s="66"/>
      <c r="M83" s="45">
        <f t="shared" si="47"/>
        <v>0</v>
      </c>
      <c r="N83" s="66"/>
      <c r="O83" s="43">
        <f t="shared" si="47"/>
        <v>0</v>
      </c>
      <c r="P83" s="66"/>
      <c r="Q83" s="45">
        <f t="shared" si="47"/>
        <v>0</v>
      </c>
      <c r="R83" s="66"/>
      <c r="S83" s="43">
        <f t="shared" si="48"/>
        <v>0</v>
      </c>
      <c r="T83" s="66"/>
      <c r="U83" s="45">
        <f t="shared" si="48"/>
        <v>0</v>
      </c>
      <c r="V83" s="66">
        <v>0</v>
      </c>
      <c r="W83" s="47">
        <f t="shared" si="49"/>
        <v>0</v>
      </c>
    </row>
    <row r="84" spans="1:23" ht="13.5" thickBot="1" x14ac:dyDescent="0.25">
      <c r="A84" s="48" t="s">
        <v>8</v>
      </c>
      <c r="B84" s="49">
        <f>B82-B83</f>
        <v>-1</v>
      </c>
      <c r="C84" s="50">
        <f t="shared" si="47"/>
        <v>-1000</v>
      </c>
      <c r="D84" s="51"/>
      <c r="E84" s="67">
        <f>E82-E83</f>
        <v>0</v>
      </c>
      <c r="F84" s="53">
        <f t="shared" si="21"/>
        <v>0</v>
      </c>
      <c r="G84" s="67">
        <f>G82-G83</f>
        <v>0</v>
      </c>
      <c r="H84" s="53">
        <f t="shared" si="47"/>
        <v>0</v>
      </c>
      <c r="I84" s="67">
        <f t="shared" ref="I84:R84" si="50">I82-I83</f>
        <v>-1</v>
      </c>
      <c r="J84" s="50">
        <f t="shared" si="47"/>
        <v>-1000</v>
      </c>
      <c r="K84" s="51"/>
      <c r="L84" s="67">
        <f t="shared" si="50"/>
        <v>0</v>
      </c>
      <c r="M84" s="53">
        <f t="shared" si="47"/>
        <v>0</v>
      </c>
      <c r="N84" s="67">
        <f t="shared" si="50"/>
        <v>0</v>
      </c>
      <c r="O84" s="50">
        <f t="shared" si="47"/>
        <v>0</v>
      </c>
      <c r="P84" s="67">
        <f t="shared" si="50"/>
        <v>0</v>
      </c>
      <c r="Q84" s="53">
        <f t="shared" si="47"/>
        <v>0</v>
      </c>
      <c r="R84" s="67">
        <f t="shared" si="50"/>
        <v>0</v>
      </c>
      <c r="S84" s="50">
        <f t="shared" si="48"/>
        <v>0</v>
      </c>
      <c r="T84" s="201"/>
      <c r="U84" s="53">
        <f t="shared" si="48"/>
        <v>0</v>
      </c>
      <c r="V84" s="201"/>
      <c r="W84" s="54">
        <f t="shared" si="49"/>
        <v>0</v>
      </c>
    </row>
    <row r="85" spans="1:23" x14ac:dyDescent="0.2">
      <c r="A85" s="28" t="s">
        <v>93</v>
      </c>
      <c r="B85" s="2"/>
      <c r="C85" s="217"/>
      <c r="D85" s="30"/>
      <c r="E85" s="202"/>
      <c r="F85" s="29"/>
      <c r="G85" s="202"/>
      <c r="H85" s="29"/>
      <c r="I85" s="202"/>
      <c r="J85" s="217"/>
      <c r="K85" s="30"/>
      <c r="L85" s="202"/>
      <c r="M85" s="29"/>
      <c r="N85" s="202"/>
      <c r="O85" s="217"/>
      <c r="P85" s="202"/>
      <c r="Q85" s="29"/>
      <c r="R85" s="202"/>
      <c r="S85" s="217"/>
      <c r="T85" s="202"/>
      <c r="U85" s="29"/>
      <c r="V85" s="62"/>
      <c r="W85" s="59"/>
    </row>
    <row r="86" spans="1:23" x14ac:dyDescent="0.2">
      <c r="A86" s="35" t="s">
        <v>6</v>
      </c>
      <c r="B86" s="5">
        <v>4</v>
      </c>
      <c r="C86" s="36">
        <f t="shared" ref="C86:Q88" si="51">B86*1000</f>
        <v>4000</v>
      </c>
      <c r="D86" s="37"/>
      <c r="E86" s="65">
        <v>3</v>
      </c>
      <c r="F86" s="39">
        <f t="shared" si="21"/>
        <v>3000</v>
      </c>
      <c r="G86" s="65">
        <v>3</v>
      </c>
      <c r="H86" s="39">
        <f t="shared" si="51"/>
        <v>3000</v>
      </c>
      <c r="I86" s="65">
        <v>7</v>
      </c>
      <c r="J86" s="36">
        <f t="shared" si="51"/>
        <v>7000</v>
      </c>
      <c r="K86" s="37"/>
      <c r="L86" s="65"/>
      <c r="M86" s="39">
        <f t="shared" si="51"/>
        <v>0</v>
      </c>
      <c r="N86" s="65"/>
      <c r="O86" s="36">
        <f t="shared" si="51"/>
        <v>0</v>
      </c>
      <c r="P86" s="65"/>
      <c r="Q86" s="39">
        <f t="shared" si="51"/>
        <v>0</v>
      </c>
      <c r="R86" s="65"/>
      <c r="S86" s="36">
        <f t="shared" ref="S86:U88" si="52">R86*1000</f>
        <v>0</v>
      </c>
      <c r="T86" s="65"/>
      <c r="U86" s="39">
        <f t="shared" si="52"/>
        <v>0</v>
      </c>
      <c r="V86" s="65">
        <v>0</v>
      </c>
      <c r="W86" s="41">
        <f t="shared" ref="W86:W88" si="53">V86*1000</f>
        <v>0</v>
      </c>
    </row>
    <row r="87" spans="1:23" x14ac:dyDescent="0.2">
      <c r="A87" s="35" t="s">
        <v>7</v>
      </c>
      <c r="B87" s="5">
        <v>13</v>
      </c>
      <c r="C87" s="43">
        <f t="shared" si="51"/>
        <v>13000</v>
      </c>
      <c r="D87" s="44"/>
      <c r="E87" s="66">
        <v>10</v>
      </c>
      <c r="F87" s="45">
        <f t="shared" si="21"/>
        <v>10000</v>
      </c>
      <c r="G87" s="66">
        <v>10</v>
      </c>
      <c r="H87" s="45">
        <f t="shared" si="51"/>
        <v>10000</v>
      </c>
      <c r="I87" s="66">
        <v>26</v>
      </c>
      <c r="J87" s="43">
        <f t="shared" si="51"/>
        <v>26000</v>
      </c>
      <c r="K87" s="44"/>
      <c r="L87" s="66"/>
      <c r="M87" s="45">
        <f t="shared" si="51"/>
        <v>0</v>
      </c>
      <c r="N87" s="66"/>
      <c r="O87" s="43">
        <f t="shared" si="51"/>
        <v>0</v>
      </c>
      <c r="P87" s="66"/>
      <c r="Q87" s="45">
        <f t="shared" si="51"/>
        <v>0</v>
      </c>
      <c r="R87" s="66"/>
      <c r="S87" s="43">
        <f t="shared" si="52"/>
        <v>0</v>
      </c>
      <c r="T87" s="66"/>
      <c r="U87" s="45">
        <f t="shared" si="52"/>
        <v>0</v>
      </c>
      <c r="V87" s="66">
        <v>0</v>
      </c>
      <c r="W87" s="47">
        <f t="shared" si="53"/>
        <v>0</v>
      </c>
    </row>
    <row r="88" spans="1:23" ht="13.5" thickBot="1" x14ac:dyDescent="0.25">
      <c r="A88" s="48" t="s">
        <v>8</v>
      </c>
      <c r="B88" s="49">
        <f>B86-B87</f>
        <v>-9</v>
      </c>
      <c r="C88" s="50">
        <f t="shared" si="51"/>
        <v>-9000</v>
      </c>
      <c r="D88" s="51"/>
      <c r="E88" s="67">
        <f>E86-E87</f>
        <v>-7</v>
      </c>
      <c r="F88" s="53">
        <f t="shared" si="21"/>
        <v>-7000</v>
      </c>
      <c r="G88" s="67">
        <f>G86-G87</f>
        <v>-7</v>
      </c>
      <c r="H88" s="53">
        <f t="shared" si="51"/>
        <v>-7000</v>
      </c>
      <c r="I88" s="67">
        <f t="shared" ref="I88:R88" si="54">I86-I87</f>
        <v>-19</v>
      </c>
      <c r="J88" s="50">
        <f t="shared" si="51"/>
        <v>-19000</v>
      </c>
      <c r="K88" s="51"/>
      <c r="L88" s="67">
        <f t="shared" si="54"/>
        <v>0</v>
      </c>
      <c r="M88" s="53">
        <f t="shared" si="51"/>
        <v>0</v>
      </c>
      <c r="N88" s="67">
        <f t="shared" si="54"/>
        <v>0</v>
      </c>
      <c r="O88" s="50">
        <f t="shared" si="51"/>
        <v>0</v>
      </c>
      <c r="P88" s="67">
        <f t="shared" si="54"/>
        <v>0</v>
      </c>
      <c r="Q88" s="53">
        <f t="shared" si="51"/>
        <v>0</v>
      </c>
      <c r="R88" s="67">
        <f t="shared" si="54"/>
        <v>0</v>
      </c>
      <c r="S88" s="50">
        <f t="shared" si="52"/>
        <v>0</v>
      </c>
      <c r="T88" s="201"/>
      <c r="U88" s="53">
        <f t="shared" si="52"/>
        <v>0</v>
      </c>
      <c r="V88" s="201"/>
      <c r="W88" s="54">
        <f t="shared" si="53"/>
        <v>0</v>
      </c>
    </row>
    <row r="89" spans="1:23" x14ac:dyDescent="0.2">
      <c r="A89" s="28" t="s">
        <v>94</v>
      </c>
      <c r="B89" s="2"/>
      <c r="C89" s="217"/>
      <c r="D89" s="30"/>
      <c r="E89" s="202"/>
      <c r="F89" s="29"/>
      <c r="G89" s="202"/>
      <c r="H89" s="29"/>
      <c r="I89" s="202"/>
      <c r="J89" s="217"/>
      <c r="K89" s="30"/>
      <c r="L89" s="202"/>
      <c r="M89" s="29"/>
      <c r="N89" s="202"/>
      <c r="O89" s="217"/>
      <c r="P89" s="202"/>
      <c r="Q89" s="29"/>
      <c r="R89" s="202"/>
      <c r="S89" s="217"/>
      <c r="T89" s="202"/>
      <c r="U89" s="29"/>
      <c r="V89" s="62"/>
      <c r="W89" s="59"/>
    </row>
    <row r="90" spans="1:23" x14ac:dyDescent="0.2">
      <c r="A90" s="35" t="s">
        <v>6</v>
      </c>
      <c r="B90" s="5">
        <v>4</v>
      </c>
      <c r="C90" s="36">
        <f t="shared" ref="C90:Q92" si="55">B90*1000</f>
        <v>4000</v>
      </c>
      <c r="D90" s="37"/>
      <c r="E90" s="65">
        <v>3</v>
      </c>
      <c r="F90" s="39">
        <f t="shared" si="21"/>
        <v>3000</v>
      </c>
      <c r="G90" s="65">
        <v>3</v>
      </c>
      <c r="H90" s="39">
        <f t="shared" si="55"/>
        <v>3000</v>
      </c>
      <c r="I90" s="65">
        <v>6</v>
      </c>
      <c r="J90" s="36">
        <f t="shared" si="55"/>
        <v>6000</v>
      </c>
      <c r="K90" s="37"/>
      <c r="L90" s="65"/>
      <c r="M90" s="39">
        <f t="shared" si="55"/>
        <v>0</v>
      </c>
      <c r="N90" s="65"/>
      <c r="O90" s="36">
        <f t="shared" si="55"/>
        <v>0</v>
      </c>
      <c r="P90" s="65"/>
      <c r="Q90" s="39">
        <f t="shared" si="55"/>
        <v>0</v>
      </c>
      <c r="R90" s="65"/>
      <c r="S90" s="36">
        <f t="shared" ref="S90:U92" si="56">R90*1000</f>
        <v>0</v>
      </c>
      <c r="T90" s="65"/>
      <c r="U90" s="39">
        <f t="shared" si="56"/>
        <v>0</v>
      </c>
      <c r="V90" s="65">
        <v>0</v>
      </c>
      <c r="W90" s="41">
        <f t="shared" ref="W90:W92" si="57">V90*1000</f>
        <v>0</v>
      </c>
    </row>
    <row r="91" spans="1:23" x14ac:dyDescent="0.2">
      <c r="A91" s="35" t="s">
        <v>7</v>
      </c>
      <c r="B91" s="5">
        <v>10</v>
      </c>
      <c r="C91" s="43">
        <f t="shared" si="55"/>
        <v>10000</v>
      </c>
      <c r="D91" s="44"/>
      <c r="E91" s="66">
        <v>9</v>
      </c>
      <c r="F91" s="45">
        <f t="shared" si="21"/>
        <v>9000</v>
      </c>
      <c r="G91" s="66">
        <v>9</v>
      </c>
      <c r="H91" s="45">
        <f t="shared" si="55"/>
        <v>9000</v>
      </c>
      <c r="I91" s="66">
        <v>21</v>
      </c>
      <c r="J91" s="43">
        <f t="shared" si="55"/>
        <v>21000</v>
      </c>
      <c r="K91" s="44"/>
      <c r="L91" s="66"/>
      <c r="M91" s="45">
        <f t="shared" si="55"/>
        <v>0</v>
      </c>
      <c r="N91" s="66"/>
      <c r="O91" s="43">
        <f t="shared" si="55"/>
        <v>0</v>
      </c>
      <c r="P91" s="66"/>
      <c r="Q91" s="45">
        <f t="shared" si="55"/>
        <v>0</v>
      </c>
      <c r="R91" s="66"/>
      <c r="S91" s="43">
        <f t="shared" si="56"/>
        <v>0</v>
      </c>
      <c r="T91" s="66"/>
      <c r="U91" s="45">
        <f t="shared" si="56"/>
        <v>0</v>
      </c>
      <c r="V91" s="66">
        <v>0</v>
      </c>
      <c r="W91" s="47">
        <f t="shared" si="57"/>
        <v>0</v>
      </c>
    </row>
    <row r="92" spans="1:23" ht="13.5" thickBot="1" x14ac:dyDescent="0.25">
      <c r="A92" s="48" t="s">
        <v>8</v>
      </c>
      <c r="B92" s="49">
        <f>B90-B91</f>
        <v>-6</v>
      </c>
      <c r="C92" s="50">
        <f t="shared" si="55"/>
        <v>-6000</v>
      </c>
      <c r="D92" s="51"/>
      <c r="E92" s="67">
        <f>E90-E91</f>
        <v>-6</v>
      </c>
      <c r="F92" s="53">
        <f t="shared" si="21"/>
        <v>-6000</v>
      </c>
      <c r="G92" s="67">
        <f>G90-G91</f>
        <v>-6</v>
      </c>
      <c r="H92" s="53">
        <f t="shared" si="55"/>
        <v>-6000</v>
      </c>
      <c r="I92" s="67">
        <f t="shared" ref="I92:R92" si="58">I90-I91</f>
        <v>-15</v>
      </c>
      <c r="J92" s="50">
        <f t="shared" si="55"/>
        <v>-15000</v>
      </c>
      <c r="K92" s="51"/>
      <c r="L92" s="67">
        <f t="shared" si="58"/>
        <v>0</v>
      </c>
      <c r="M92" s="53">
        <f t="shared" si="55"/>
        <v>0</v>
      </c>
      <c r="N92" s="67">
        <f t="shared" si="58"/>
        <v>0</v>
      </c>
      <c r="O92" s="50">
        <f t="shared" si="55"/>
        <v>0</v>
      </c>
      <c r="P92" s="67">
        <f t="shared" si="58"/>
        <v>0</v>
      </c>
      <c r="Q92" s="53">
        <f t="shared" si="55"/>
        <v>0</v>
      </c>
      <c r="R92" s="67">
        <f t="shared" si="58"/>
        <v>0</v>
      </c>
      <c r="S92" s="50">
        <f t="shared" si="56"/>
        <v>0</v>
      </c>
      <c r="T92" s="201"/>
      <c r="U92" s="53">
        <f t="shared" si="56"/>
        <v>0</v>
      </c>
      <c r="V92" s="201"/>
      <c r="W92" s="54">
        <f t="shared" si="57"/>
        <v>0</v>
      </c>
    </row>
    <row r="93" spans="1:23" x14ac:dyDescent="0.2">
      <c r="A93" s="28" t="s">
        <v>95</v>
      </c>
      <c r="B93" s="2"/>
      <c r="C93" s="217"/>
      <c r="D93" s="30"/>
      <c r="E93" s="202"/>
      <c r="F93" s="29"/>
      <c r="G93" s="202"/>
      <c r="H93" s="29"/>
      <c r="I93" s="202"/>
      <c r="J93" s="217"/>
      <c r="K93" s="30"/>
      <c r="L93" s="202"/>
      <c r="M93" s="29"/>
      <c r="N93" s="202"/>
      <c r="O93" s="217"/>
      <c r="P93" s="202"/>
      <c r="Q93" s="29"/>
      <c r="R93" s="202"/>
      <c r="S93" s="217"/>
      <c r="T93" s="202"/>
      <c r="U93" s="29"/>
      <c r="V93" s="62"/>
      <c r="W93" s="59"/>
    </row>
    <row r="94" spans="1:23" x14ac:dyDescent="0.2">
      <c r="A94" s="35" t="s">
        <v>6</v>
      </c>
      <c r="B94" s="5">
        <v>5</v>
      </c>
      <c r="C94" s="36">
        <f t="shared" ref="C94:Q96" si="59">B94*1000</f>
        <v>5000</v>
      </c>
      <c r="D94" s="37"/>
      <c r="E94" s="65">
        <v>3</v>
      </c>
      <c r="F94" s="39">
        <f t="shared" si="21"/>
        <v>3000</v>
      </c>
      <c r="G94" s="65">
        <v>3</v>
      </c>
      <c r="H94" s="39">
        <f t="shared" si="59"/>
        <v>3000</v>
      </c>
      <c r="I94" s="65"/>
      <c r="J94" s="36">
        <f t="shared" si="59"/>
        <v>0</v>
      </c>
      <c r="K94" s="37"/>
      <c r="L94" s="65">
        <v>2</v>
      </c>
      <c r="M94" s="39">
        <f t="shared" si="59"/>
        <v>2000</v>
      </c>
      <c r="N94" s="65">
        <v>5</v>
      </c>
      <c r="O94" s="36">
        <f t="shared" si="59"/>
        <v>5000</v>
      </c>
      <c r="P94" s="65">
        <v>188</v>
      </c>
      <c r="Q94" s="39">
        <f t="shared" si="59"/>
        <v>188000</v>
      </c>
      <c r="R94" s="65">
        <v>710</v>
      </c>
      <c r="S94" s="36">
        <f t="shared" ref="S94:U96" si="60">R94*1000</f>
        <v>710000</v>
      </c>
      <c r="T94" s="65">
        <v>1337</v>
      </c>
      <c r="U94" s="39">
        <f t="shared" si="60"/>
        <v>1337000</v>
      </c>
      <c r="V94" s="65">
        <v>901</v>
      </c>
      <c r="W94" s="41">
        <f t="shared" ref="W94:W96" si="61">V94*1000</f>
        <v>901000</v>
      </c>
    </row>
    <row r="95" spans="1:23" x14ac:dyDescent="0.2">
      <c r="A95" s="35" t="s">
        <v>7</v>
      </c>
      <c r="B95" s="5">
        <v>14</v>
      </c>
      <c r="C95" s="43">
        <f t="shared" si="59"/>
        <v>14000</v>
      </c>
      <c r="D95" s="44"/>
      <c r="E95" s="66">
        <v>10</v>
      </c>
      <c r="F95" s="45">
        <f t="shared" si="21"/>
        <v>10000</v>
      </c>
      <c r="G95" s="66">
        <v>10</v>
      </c>
      <c r="H95" s="45">
        <f t="shared" si="59"/>
        <v>10000</v>
      </c>
      <c r="I95" s="66"/>
      <c r="J95" s="43">
        <f t="shared" si="59"/>
        <v>0</v>
      </c>
      <c r="K95" s="44"/>
      <c r="L95" s="66">
        <v>8</v>
      </c>
      <c r="M95" s="45">
        <f t="shared" si="59"/>
        <v>8000</v>
      </c>
      <c r="N95" s="66">
        <v>11</v>
      </c>
      <c r="O95" s="43">
        <f t="shared" si="59"/>
        <v>11000</v>
      </c>
      <c r="P95" s="66">
        <v>208</v>
      </c>
      <c r="Q95" s="45">
        <f t="shared" si="59"/>
        <v>208000</v>
      </c>
      <c r="R95" s="66">
        <v>754</v>
      </c>
      <c r="S95" s="43">
        <f t="shared" si="60"/>
        <v>754000</v>
      </c>
      <c r="T95" s="66">
        <v>1337</v>
      </c>
      <c r="U95" s="45">
        <f t="shared" si="60"/>
        <v>1337000</v>
      </c>
      <c r="V95" s="66">
        <v>901</v>
      </c>
      <c r="W95" s="47">
        <f t="shared" si="61"/>
        <v>901000</v>
      </c>
    </row>
    <row r="96" spans="1:23" ht="13.5" thickBot="1" x14ac:dyDescent="0.25">
      <c r="A96" s="48" t="s">
        <v>8</v>
      </c>
      <c r="B96" s="49">
        <f>B94-B95</f>
        <v>-9</v>
      </c>
      <c r="C96" s="50">
        <f t="shared" si="59"/>
        <v>-9000</v>
      </c>
      <c r="D96" s="51"/>
      <c r="E96" s="67">
        <f>E94-E95</f>
        <v>-7</v>
      </c>
      <c r="F96" s="53">
        <f t="shared" si="21"/>
        <v>-7000</v>
      </c>
      <c r="G96" s="67">
        <f>G94-G95</f>
        <v>-7</v>
      </c>
      <c r="H96" s="53">
        <f t="shared" si="59"/>
        <v>-7000</v>
      </c>
      <c r="I96" s="67">
        <f t="shared" ref="I96:R96" si="62">I94-I95</f>
        <v>0</v>
      </c>
      <c r="J96" s="50">
        <f t="shared" si="59"/>
        <v>0</v>
      </c>
      <c r="K96" s="51"/>
      <c r="L96" s="67">
        <f t="shared" si="62"/>
        <v>-6</v>
      </c>
      <c r="M96" s="53">
        <f t="shared" si="59"/>
        <v>-6000</v>
      </c>
      <c r="N96" s="67">
        <f t="shared" si="62"/>
        <v>-6</v>
      </c>
      <c r="O96" s="50">
        <f t="shared" si="59"/>
        <v>-6000</v>
      </c>
      <c r="P96" s="67">
        <f t="shared" si="62"/>
        <v>-20</v>
      </c>
      <c r="Q96" s="53">
        <f t="shared" si="59"/>
        <v>-20000</v>
      </c>
      <c r="R96" s="67">
        <f t="shared" si="62"/>
        <v>-44</v>
      </c>
      <c r="S96" s="50">
        <f t="shared" si="60"/>
        <v>-44000</v>
      </c>
      <c r="T96" s="201"/>
      <c r="U96" s="53">
        <f t="shared" si="60"/>
        <v>0</v>
      </c>
      <c r="V96" s="201"/>
      <c r="W96" s="54">
        <f t="shared" si="61"/>
        <v>0</v>
      </c>
    </row>
    <row r="97" spans="1:23" x14ac:dyDescent="0.2">
      <c r="A97" s="92" t="s">
        <v>96</v>
      </c>
      <c r="B97" s="5"/>
      <c r="C97" s="39"/>
      <c r="D97" s="37"/>
      <c r="E97" s="65"/>
      <c r="F97" s="62"/>
      <c r="G97" s="65"/>
      <c r="H97" s="62"/>
      <c r="I97" s="65"/>
      <c r="J97" s="62"/>
      <c r="K97" s="58"/>
      <c r="L97" s="65"/>
      <c r="M97" s="62"/>
      <c r="N97" s="65"/>
      <c r="O97" s="62"/>
      <c r="P97" s="65"/>
      <c r="Q97" s="62"/>
      <c r="R97" s="65"/>
      <c r="S97" s="62"/>
      <c r="T97" s="65"/>
      <c r="U97" s="62"/>
      <c r="V97" s="62"/>
      <c r="W97" s="59"/>
    </row>
    <row r="98" spans="1:23" x14ac:dyDescent="0.2">
      <c r="A98" s="35" t="s">
        <v>6</v>
      </c>
      <c r="B98" s="5">
        <v>0</v>
      </c>
      <c r="C98" s="36">
        <f t="shared" ref="C98:C100" si="63">B98*1000</f>
        <v>0</v>
      </c>
      <c r="D98" s="37"/>
      <c r="E98" s="65">
        <v>0</v>
      </c>
      <c r="F98" s="39">
        <f t="shared" ref="F98:F100" si="64">E98*1000</f>
        <v>0</v>
      </c>
      <c r="G98" s="65">
        <v>0</v>
      </c>
      <c r="H98" s="39">
        <f t="shared" ref="H98:H100" si="65">G98*1000</f>
        <v>0</v>
      </c>
      <c r="I98" s="65">
        <v>2</v>
      </c>
      <c r="J98" s="36">
        <f t="shared" ref="J98:J100" si="66">I98*1000</f>
        <v>2000</v>
      </c>
      <c r="K98" s="37"/>
      <c r="L98" s="65"/>
      <c r="M98" s="62"/>
      <c r="N98" s="65"/>
      <c r="O98" s="62"/>
      <c r="P98" s="65"/>
      <c r="Q98" s="62"/>
      <c r="R98" s="65"/>
      <c r="S98" s="62"/>
      <c r="T98" s="65"/>
      <c r="U98" s="62"/>
      <c r="V98" s="62"/>
      <c r="W98" s="59"/>
    </row>
    <row r="99" spans="1:23" x14ac:dyDescent="0.2">
      <c r="A99" s="35" t="s">
        <v>7</v>
      </c>
      <c r="B99" s="5">
        <v>0</v>
      </c>
      <c r="C99" s="43">
        <f t="shared" si="63"/>
        <v>0</v>
      </c>
      <c r="D99" s="44"/>
      <c r="E99" s="65">
        <v>0</v>
      </c>
      <c r="F99" s="45">
        <f t="shared" si="64"/>
        <v>0</v>
      </c>
      <c r="G99" s="65">
        <v>0</v>
      </c>
      <c r="H99" s="45">
        <f t="shared" si="65"/>
        <v>0</v>
      </c>
      <c r="I99" s="65">
        <v>6</v>
      </c>
      <c r="J99" s="43">
        <f t="shared" si="66"/>
        <v>6000</v>
      </c>
      <c r="K99" s="44"/>
      <c r="L99" s="65"/>
      <c r="M99" s="62"/>
      <c r="N99" s="65"/>
      <c r="O99" s="62"/>
      <c r="P99" s="65"/>
      <c r="Q99" s="62"/>
      <c r="R99" s="65"/>
      <c r="S99" s="62"/>
      <c r="T99" s="65"/>
      <c r="U99" s="62"/>
      <c r="V99" s="62"/>
      <c r="W99" s="59"/>
    </row>
    <row r="100" spans="1:23" ht="13.5" thickBot="1" x14ac:dyDescent="0.25">
      <c r="A100" s="48" t="s">
        <v>8</v>
      </c>
      <c r="B100" s="49">
        <f>B98-B99</f>
        <v>0</v>
      </c>
      <c r="C100" s="50">
        <f t="shared" si="63"/>
        <v>0</v>
      </c>
      <c r="D100" s="51"/>
      <c r="E100" s="218"/>
      <c r="F100" s="53">
        <f t="shared" si="64"/>
        <v>0</v>
      </c>
      <c r="G100" s="218"/>
      <c r="H100" s="53">
        <f t="shared" si="65"/>
        <v>0</v>
      </c>
      <c r="I100" s="67">
        <f t="shared" ref="I100" si="67">I98-I99</f>
        <v>-4</v>
      </c>
      <c r="J100" s="50">
        <f t="shared" si="66"/>
        <v>-4000</v>
      </c>
      <c r="K100" s="51"/>
      <c r="L100" s="218"/>
      <c r="M100" s="219"/>
      <c r="N100" s="218"/>
      <c r="O100" s="219"/>
      <c r="P100" s="218"/>
      <c r="Q100" s="219"/>
      <c r="R100" s="218"/>
      <c r="S100" s="219"/>
      <c r="T100" s="218"/>
      <c r="U100" s="219"/>
      <c r="V100" s="219"/>
      <c r="W100" s="220"/>
    </row>
  </sheetData>
  <mergeCells count="8">
    <mergeCell ref="A37:W37"/>
    <mergeCell ref="A46:W46"/>
    <mergeCell ref="A7:U7"/>
    <mergeCell ref="A12:W12"/>
    <mergeCell ref="A17:W17"/>
    <mergeCell ref="A22:W22"/>
    <mergeCell ref="A27:W27"/>
    <mergeCell ref="A32:W32"/>
  </mergeCells>
  <pageMargins left="0.7" right="0.7" top="0.75" bottom="0.75" header="0.3" footer="0.3"/>
  <pageSetup scale="64" fitToHeight="0" orientation="landscape" r:id="rId1"/>
  <headerFooter>
    <oddHeader>&amp;C&amp;"Arial,Bold"&amp;14&amp;UState Funds:  Component Units&amp;"Arial,Regular"&amp;10&amp;U
(Information below includes year end balances obtained from the State's CAFR)</oddHeader>
  </headerFooter>
  <rowBreaks count="1" manualBreakCount="1">
    <brk id="45"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102"/>
  <sheetViews>
    <sheetView workbookViewId="0">
      <selection activeCell="B3" sqref="B3:W3"/>
    </sheetView>
  </sheetViews>
  <sheetFormatPr defaultRowHeight="12.75" x14ac:dyDescent="0.2"/>
  <cols>
    <col min="1" max="1" width="39.140625" style="68" customWidth="1"/>
    <col min="2" max="2" width="8.5703125" style="160" bestFit="1" customWidth="1"/>
    <col min="3" max="3" width="12.5703125" style="161" customWidth="1"/>
    <col min="4" max="4" width="7.140625" style="162" bestFit="1" customWidth="1"/>
    <col min="5" max="5" width="13.28515625" style="163" bestFit="1" customWidth="1"/>
    <col min="6" max="6" width="12.7109375" style="68" customWidth="1"/>
    <col min="7" max="7" width="13.28515625" style="163" bestFit="1" customWidth="1"/>
    <col min="8" max="8" width="12.140625" style="68" bestFit="1" customWidth="1"/>
    <col min="9" max="9" width="13.28515625" style="163" bestFit="1" customWidth="1"/>
    <col min="10" max="10" width="12.140625" style="68" bestFit="1" customWidth="1"/>
    <col min="11" max="11" width="2.28515625" style="176" customWidth="1"/>
    <col min="12" max="12" width="13.28515625" style="163" bestFit="1" customWidth="1"/>
    <col min="13" max="13" width="12.7109375" style="68" bestFit="1" customWidth="1"/>
    <col min="14" max="14" width="13.28515625" style="163" bestFit="1" customWidth="1"/>
    <col min="15" max="15" width="12.7109375" style="68" bestFit="1" customWidth="1"/>
    <col min="16" max="16" width="13.28515625" style="163" bestFit="1" customWidth="1"/>
    <col min="17" max="17" width="12.7109375" style="68" bestFit="1" customWidth="1"/>
    <col min="18" max="18" width="13.28515625" style="163" bestFit="1" customWidth="1"/>
    <col min="19" max="19" width="13.85546875" style="68" bestFit="1" customWidth="1"/>
    <col min="20" max="20" width="9.140625" style="163" bestFit="1" customWidth="1"/>
    <col min="21" max="21" width="13.85546875" style="68" bestFit="1" customWidth="1"/>
    <col min="22" max="22" width="9.140625" style="68" bestFit="1" customWidth="1"/>
    <col min="23" max="23" width="13.85546875" style="68" bestFit="1" customWidth="1"/>
    <col min="24" max="24" width="11.7109375" style="68" bestFit="1" customWidth="1"/>
    <col min="25" max="16384" width="9.140625" style="68"/>
  </cols>
  <sheetData>
    <row r="1" spans="1:23" s="227" customFormat="1" x14ac:dyDescent="0.2">
      <c r="B1" s="160"/>
      <c r="C1" s="161"/>
      <c r="D1" s="162"/>
      <c r="E1" s="163"/>
      <c r="G1" s="163"/>
      <c r="I1" s="163"/>
      <c r="K1" s="176"/>
      <c r="L1" s="163"/>
      <c r="N1" s="163"/>
      <c r="P1" s="163"/>
      <c r="R1" s="163"/>
      <c r="T1" s="163"/>
    </row>
    <row r="2" spans="1:23" s="227" customFormat="1" ht="13.5" thickBot="1" x14ac:dyDescent="0.25">
      <c r="B2" s="160"/>
      <c r="C2" s="161"/>
      <c r="D2" s="162"/>
      <c r="E2" s="163"/>
      <c r="G2" s="163"/>
      <c r="I2" s="163"/>
      <c r="K2" s="176"/>
      <c r="L2" s="163"/>
      <c r="N2" s="163"/>
      <c r="P2" s="163"/>
      <c r="R2" s="163"/>
      <c r="T2" s="163"/>
    </row>
    <row r="3" spans="1:23" ht="28.5" customHeight="1" x14ac:dyDescent="0.2">
      <c r="A3" s="1" t="s">
        <v>47</v>
      </c>
      <c r="B3" s="236" t="s">
        <v>156</v>
      </c>
      <c r="C3" s="314">
        <v>2015</v>
      </c>
      <c r="D3" s="3" t="s">
        <v>157</v>
      </c>
      <c r="E3" s="236" t="s">
        <v>158</v>
      </c>
      <c r="F3" s="3" t="s">
        <v>1</v>
      </c>
      <c r="G3" s="236" t="s">
        <v>148</v>
      </c>
      <c r="H3" s="3">
        <v>2014</v>
      </c>
      <c r="I3" s="236" t="s">
        <v>149</v>
      </c>
      <c r="J3" s="314">
        <v>2013</v>
      </c>
      <c r="K3" s="3"/>
      <c r="L3" s="236" t="s">
        <v>150</v>
      </c>
      <c r="M3" s="3">
        <v>2012</v>
      </c>
      <c r="N3" s="236" t="s">
        <v>151</v>
      </c>
      <c r="O3" s="314">
        <v>2011</v>
      </c>
      <c r="P3" s="236" t="s">
        <v>152</v>
      </c>
      <c r="Q3" s="3">
        <v>2010</v>
      </c>
      <c r="R3" s="236" t="s">
        <v>153</v>
      </c>
      <c r="S3" s="314">
        <v>2009</v>
      </c>
      <c r="T3" s="236" t="s">
        <v>154</v>
      </c>
      <c r="U3" s="3">
        <v>2008</v>
      </c>
      <c r="V3" s="236" t="s">
        <v>155</v>
      </c>
      <c r="W3" s="315">
        <v>2007</v>
      </c>
    </row>
    <row r="4" spans="1:23" x14ac:dyDescent="0.2">
      <c r="A4" s="104" t="s">
        <v>2</v>
      </c>
      <c r="B4" s="105"/>
      <c r="C4" s="106">
        <f>SUM(C11,C18,C25,C32)</f>
        <v>73989000</v>
      </c>
      <c r="D4" s="107">
        <f>SUM(D11,D18,D25,D32)</f>
        <v>0</v>
      </c>
      <c r="E4" s="108">
        <f>D4*1000</f>
        <v>0</v>
      </c>
      <c r="F4" s="106">
        <f>SUM(F11,F18,F25,F32)</f>
        <v>75363000</v>
      </c>
      <c r="G4" s="109"/>
      <c r="H4" s="106">
        <f>SUM(H11,H18,H25,H32)</f>
        <v>75363000</v>
      </c>
      <c r="I4" s="109"/>
      <c r="J4" s="106">
        <f>SUM(J11,J18,J25,J32)</f>
        <v>108207000</v>
      </c>
      <c r="K4" s="110"/>
      <c r="L4" s="109"/>
      <c r="M4" s="106">
        <f>SUM(M11,M18,M25,M32)</f>
        <v>187646000</v>
      </c>
      <c r="N4" s="109"/>
      <c r="O4" s="106">
        <f>SUM(O11,O18,O25,O32)</f>
        <v>305753000</v>
      </c>
      <c r="P4" s="109"/>
      <c r="Q4" s="106">
        <f>SUM(Q11,Q18,Q25,Q32)</f>
        <v>377766000</v>
      </c>
      <c r="R4" s="109"/>
      <c r="S4" s="106">
        <f>SUM(S11,S18,S25,S32)</f>
        <v>1923960000</v>
      </c>
      <c r="T4" s="111"/>
      <c r="U4" s="106">
        <f>SUM(U11,U18,U25,U32)</f>
        <v>3821763000</v>
      </c>
      <c r="V4" s="111"/>
      <c r="W4" s="112">
        <f>SUM(W11,W18,W25,W32)</f>
        <v>5238648000</v>
      </c>
    </row>
    <row r="5" spans="1:23" x14ac:dyDescent="0.2">
      <c r="A5" s="104" t="s">
        <v>3</v>
      </c>
      <c r="B5" s="105"/>
      <c r="C5" s="113">
        <f>SUM(C12,C19,C26,C33)</f>
        <v>121912000</v>
      </c>
      <c r="D5" s="114">
        <f>SUM(D12,D19,D26,D33)</f>
        <v>78</v>
      </c>
      <c r="E5" s="115">
        <f>D5*1000</f>
        <v>78000</v>
      </c>
      <c r="F5" s="113">
        <f>SUM(F12,F19,F26,F33)</f>
        <v>124333000</v>
      </c>
      <c r="G5" s="109"/>
      <c r="H5" s="113">
        <f>SUM(H12,H19,H26,H33)</f>
        <v>129334000</v>
      </c>
      <c r="I5" s="109"/>
      <c r="J5" s="113">
        <f>SUM(J12,J19,J26,J33)</f>
        <v>182156000</v>
      </c>
      <c r="K5" s="110"/>
      <c r="L5" s="109"/>
      <c r="M5" s="113">
        <f>SUM(M12,M19,M26,M33)</f>
        <v>288091000</v>
      </c>
      <c r="N5" s="109"/>
      <c r="O5" s="113">
        <f>SUM(O12,O19,O26,O33)</f>
        <v>406417000</v>
      </c>
      <c r="P5" s="109"/>
      <c r="Q5" s="113">
        <f>SUM(Q12,Q19,Q26,Q33)</f>
        <v>485337000</v>
      </c>
      <c r="R5" s="109"/>
      <c r="S5" s="113">
        <f>SUM(S12,S19,S26,S33)</f>
        <v>2149932000</v>
      </c>
      <c r="T5" s="111"/>
      <c r="U5" s="113">
        <f>SUM(U12,U19,U26,U33)</f>
        <v>3821763000</v>
      </c>
      <c r="V5" s="111"/>
      <c r="W5" s="116">
        <f>SUM(W12,W19,W26,W33)</f>
        <v>5238648000</v>
      </c>
    </row>
    <row r="6" spans="1:23" x14ac:dyDescent="0.2">
      <c r="A6" s="104" t="s">
        <v>4</v>
      </c>
      <c r="B6" s="117"/>
      <c r="C6" s="118">
        <f t="shared" ref="C6:W6" si="0">SUM(C13,C20,C27,C34)</f>
        <v>-47923000</v>
      </c>
      <c r="D6" s="119"/>
      <c r="E6" s="119">
        <f t="shared" ref="E6:F6" si="1">SUM(E13,E20,E27,E34)</f>
        <v>-78000</v>
      </c>
      <c r="F6" s="118">
        <f t="shared" si="1"/>
        <v>-48970000</v>
      </c>
      <c r="G6" s="119">
        <f t="shared" si="0"/>
        <v>-53971</v>
      </c>
      <c r="H6" s="118">
        <f t="shared" si="0"/>
        <v>-53971000</v>
      </c>
      <c r="I6" s="119">
        <f t="shared" si="0"/>
        <v>-73949</v>
      </c>
      <c r="J6" s="118">
        <f t="shared" si="0"/>
        <v>-73949000</v>
      </c>
      <c r="K6" s="119"/>
      <c r="L6" s="119">
        <f t="shared" si="0"/>
        <v>-100445</v>
      </c>
      <c r="M6" s="118">
        <f t="shared" si="0"/>
        <v>-100445000</v>
      </c>
      <c r="N6" s="119">
        <f t="shared" si="0"/>
        <v>-100664</v>
      </c>
      <c r="O6" s="118">
        <f t="shared" si="0"/>
        <v>-100664000</v>
      </c>
      <c r="P6" s="119">
        <f t="shared" si="0"/>
        <v>-107571</v>
      </c>
      <c r="Q6" s="118">
        <f t="shared" si="0"/>
        <v>-107571000</v>
      </c>
      <c r="R6" s="119">
        <f t="shared" si="0"/>
        <v>-225972</v>
      </c>
      <c r="S6" s="118">
        <f t="shared" si="0"/>
        <v>-225972000</v>
      </c>
      <c r="T6" s="119">
        <f t="shared" si="0"/>
        <v>0</v>
      </c>
      <c r="U6" s="118">
        <f t="shared" si="0"/>
        <v>0</v>
      </c>
      <c r="V6" s="119">
        <f t="shared" si="0"/>
        <v>0</v>
      </c>
      <c r="W6" s="120">
        <f t="shared" si="0"/>
        <v>0</v>
      </c>
    </row>
    <row r="7" spans="1:23" x14ac:dyDescent="0.2">
      <c r="A7" s="121"/>
      <c r="B7" s="117"/>
      <c r="C7" s="119"/>
      <c r="D7" s="119"/>
      <c r="E7" s="119"/>
      <c r="F7" s="119"/>
      <c r="G7" s="119"/>
      <c r="H7" s="119"/>
      <c r="I7" s="119"/>
      <c r="J7" s="119"/>
      <c r="K7" s="119"/>
      <c r="L7" s="119"/>
      <c r="M7" s="119"/>
      <c r="N7" s="119"/>
      <c r="O7" s="119"/>
      <c r="P7" s="119"/>
      <c r="Q7" s="119"/>
      <c r="R7" s="119"/>
      <c r="S7" s="119"/>
      <c r="T7" s="119"/>
      <c r="U7" s="119"/>
      <c r="V7" s="119"/>
      <c r="W7" s="122"/>
    </row>
    <row r="8" spans="1:23" ht="13.5" thickBot="1" x14ac:dyDescent="0.25">
      <c r="A8" s="123"/>
      <c r="B8" s="117"/>
      <c r="C8" s="124"/>
      <c r="D8" s="119"/>
      <c r="E8" s="119"/>
      <c r="F8" s="124"/>
      <c r="G8" s="119"/>
      <c r="H8" s="124"/>
      <c r="I8" s="119"/>
      <c r="J8" s="124"/>
      <c r="K8" s="119"/>
      <c r="L8" s="119"/>
      <c r="M8" s="124"/>
      <c r="N8" s="119"/>
      <c r="O8" s="124"/>
      <c r="P8" s="119"/>
      <c r="Q8" s="124"/>
      <c r="R8" s="119"/>
      <c r="S8" s="124"/>
      <c r="T8" s="119"/>
      <c r="U8" s="124"/>
      <c r="V8" s="119"/>
      <c r="W8" s="125"/>
    </row>
    <row r="9" spans="1:23" ht="38.25" x14ac:dyDescent="0.2">
      <c r="A9" s="126" t="s">
        <v>48</v>
      </c>
      <c r="B9" s="103"/>
      <c r="C9" s="127"/>
      <c r="D9" s="128"/>
      <c r="E9" s="129"/>
      <c r="F9" s="130"/>
      <c r="G9" s="129"/>
      <c r="H9" s="130"/>
      <c r="I9" s="129"/>
      <c r="J9" s="130"/>
      <c r="K9" s="131"/>
      <c r="L9" s="129"/>
      <c r="M9" s="130"/>
      <c r="N9" s="129"/>
      <c r="O9" s="130"/>
      <c r="P9" s="129"/>
      <c r="Q9" s="130"/>
      <c r="R9" s="129"/>
      <c r="S9" s="130"/>
      <c r="T9" s="129"/>
      <c r="U9" s="130"/>
      <c r="V9" s="130"/>
      <c r="W9" s="132"/>
    </row>
    <row r="10" spans="1:23" ht="27.75" customHeight="1" x14ac:dyDescent="0.2">
      <c r="A10" s="302" t="s">
        <v>49</v>
      </c>
      <c r="B10" s="312"/>
      <c r="C10" s="312"/>
      <c r="D10" s="312"/>
      <c r="E10" s="312"/>
      <c r="F10" s="312"/>
      <c r="G10" s="312"/>
      <c r="H10" s="312"/>
      <c r="I10" s="312"/>
      <c r="J10" s="312"/>
      <c r="K10" s="312"/>
      <c r="L10" s="312"/>
      <c r="M10" s="312"/>
      <c r="N10" s="312"/>
      <c r="O10" s="312"/>
      <c r="P10" s="312"/>
      <c r="Q10" s="312"/>
      <c r="R10" s="312"/>
      <c r="S10" s="312"/>
      <c r="T10" s="312"/>
      <c r="U10" s="312"/>
      <c r="V10" s="133"/>
      <c r="W10" s="134"/>
    </row>
    <row r="11" spans="1:23" x14ac:dyDescent="0.2">
      <c r="A11" s="135" t="s">
        <v>6</v>
      </c>
      <c r="B11" s="105">
        <v>73830</v>
      </c>
      <c r="C11" s="136">
        <f>B11*1000</f>
        <v>73830000</v>
      </c>
      <c r="D11" s="137"/>
      <c r="E11" s="138"/>
      <c r="F11" s="139">
        <f>F41+F74</f>
        <v>75248000</v>
      </c>
      <c r="G11" s="140">
        <v>75248</v>
      </c>
      <c r="H11" s="139">
        <f>G11*1000</f>
        <v>75248000</v>
      </c>
      <c r="I11" s="141">
        <v>108152</v>
      </c>
      <c r="J11" s="136">
        <f>I11*1000</f>
        <v>108152000</v>
      </c>
      <c r="K11" s="137"/>
      <c r="L11" s="141">
        <v>187557</v>
      </c>
      <c r="M11" s="139">
        <f>L11*1000</f>
        <v>187557000</v>
      </c>
      <c r="N11" s="141">
        <v>232021</v>
      </c>
      <c r="O11" s="136">
        <f>N11*1000</f>
        <v>232021000</v>
      </c>
      <c r="P11" s="141">
        <v>344491</v>
      </c>
      <c r="Q11" s="139">
        <f>P11*1000</f>
        <v>344491000</v>
      </c>
      <c r="R11" s="141">
        <v>1875452</v>
      </c>
      <c r="S11" s="136">
        <f>R11*1000</f>
        <v>1875452000</v>
      </c>
      <c r="T11" s="141">
        <v>3798826</v>
      </c>
      <c r="U11" s="139">
        <f>T11*1000</f>
        <v>3798826000</v>
      </c>
      <c r="V11" s="141">
        <v>5085506</v>
      </c>
      <c r="W11" s="142">
        <f t="shared" ref="W11:W13" si="2">V11*1000</f>
        <v>5085506000</v>
      </c>
    </row>
    <row r="12" spans="1:23" x14ac:dyDescent="0.2">
      <c r="A12" s="135" t="s">
        <v>7</v>
      </c>
      <c r="B12" s="105">
        <v>121461</v>
      </c>
      <c r="C12" s="143">
        <f t="shared" ref="C12:Q13" si="3">B12*1000</f>
        <v>121461000</v>
      </c>
      <c r="D12" s="144"/>
      <c r="E12" s="138"/>
      <c r="F12" s="145">
        <f>F42+F75</f>
        <v>123915000</v>
      </c>
      <c r="G12" s="146">
        <v>128994</v>
      </c>
      <c r="H12" s="145">
        <f t="shared" si="3"/>
        <v>128994000</v>
      </c>
      <c r="I12" s="146">
        <v>181965</v>
      </c>
      <c r="J12" s="143">
        <f t="shared" si="3"/>
        <v>181965000</v>
      </c>
      <c r="K12" s="144"/>
      <c r="L12" s="146">
        <v>287791</v>
      </c>
      <c r="M12" s="145">
        <f t="shared" si="3"/>
        <v>287791000</v>
      </c>
      <c r="N12" s="146">
        <v>332063</v>
      </c>
      <c r="O12" s="143">
        <f t="shared" si="3"/>
        <v>332063000</v>
      </c>
      <c r="P12" s="146">
        <v>451005</v>
      </c>
      <c r="Q12" s="145">
        <f t="shared" si="3"/>
        <v>451005000</v>
      </c>
      <c r="R12" s="146">
        <v>2099952</v>
      </c>
      <c r="S12" s="143">
        <f t="shared" ref="S12:U13" si="4">R12*1000</f>
        <v>2099952000</v>
      </c>
      <c r="T12" s="146">
        <v>3798826</v>
      </c>
      <c r="U12" s="145">
        <f t="shared" si="4"/>
        <v>3798826000</v>
      </c>
      <c r="V12" s="146">
        <v>5085506</v>
      </c>
      <c r="W12" s="147">
        <f t="shared" si="2"/>
        <v>5085506000</v>
      </c>
    </row>
    <row r="13" spans="1:23" ht="13.5" thickBot="1" x14ac:dyDescent="0.25">
      <c r="A13" s="148" t="s">
        <v>8</v>
      </c>
      <c r="B13" s="149">
        <f>B11-B12</f>
        <v>-47631</v>
      </c>
      <c r="C13" s="150">
        <f t="shared" si="3"/>
        <v>-47631000</v>
      </c>
      <c r="D13" s="151"/>
      <c r="E13" s="149"/>
      <c r="F13" s="152">
        <f>F11-F12</f>
        <v>-48667000</v>
      </c>
      <c r="G13" s="149">
        <f>G11-G12</f>
        <v>-53746</v>
      </c>
      <c r="H13" s="152">
        <f t="shared" si="3"/>
        <v>-53746000</v>
      </c>
      <c r="I13" s="149">
        <f>I11-I12</f>
        <v>-73813</v>
      </c>
      <c r="J13" s="150">
        <f t="shared" si="3"/>
        <v>-73813000</v>
      </c>
      <c r="K13" s="151"/>
      <c r="L13" s="149">
        <f>L11-L12</f>
        <v>-100234</v>
      </c>
      <c r="M13" s="152">
        <f t="shared" si="3"/>
        <v>-100234000</v>
      </c>
      <c r="N13" s="149">
        <f>N11-N12</f>
        <v>-100042</v>
      </c>
      <c r="O13" s="150">
        <f t="shared" si="3"/>
        <v>-100042000</v>
      </c>
      <c r="P13" s="149">
        <f>P11-P12</f>
        <v>-106514</v>
      </c>
      <c r="Q13" s="152">
        <f t="shared" si="3"/>
        <v>-106514000</v>
      </c>
      <c r="R13" s="149">
        <f>R11-R12</f>
        <v>-224500</v>
      </c>
      <c r="S13" s="150">
        <f t="shared" si="4"/>
        <v>-224500000</v>
      </c>
      <c r="T13" s="149">
        <f>T11-T12</f>
        <v>0</v>
      </c>
      <c r="U13" s="152">
        <f t="shared" si="4"/>
        <v>0</v>
      </c>
      <c r="V13" s="153"/>
      <c r="W13" s="154">
        <f t="shared" si="2"/>
        <v>0</v>
      </c>
    </row>
    <row r="14" spans="1:23" x14ac:dyDescent="0.2">
      <c r="A14" s="135"/>
      <c r="B14" s="105"/>
      <c r="C14" s="155"/>
      <c r="D14" s="155"/>
      <c r="E14" s="138"/>
      <c r="F14" s="155"/>
      <c r="G14" s="138"/>
      <c r="H14" s="155"/>
      <c r="I14" s="138"/>
      <c r="J14" s="155"/>
      <c r="K14" s="155"/>
      <c r="L14" s="138"/>
      <c r="M14" s="155"/>
      <c r="N14" s="138"/>
      <c r="O14" s="155"/>
      <c r="P14" s="138"/>
      <c r="Q14" s="155"/>
      <c r="R14" s="138"/>
      <c r="S14" s="155"/>
      <c r="T14" s="138"/>
      <c r="U14" s="155"/>
      <c r="V14" s="156"/>
      <c r="W14" s="157"/>
    </row>
    <row r="15" spans="1:23" ht="13.5" thickBot="1" x14ac:dyDescent="0.25">
      <c r="A15" s="135"/>
      <c r="B15" s="105"/>
      <c r="C15" s="139"/>
      <c r="D15" s="137"/>
      <c r="E15" s="141"/>
      <c r="F15" s="139"/>
      <c r="G15" s="141"/>
      <c r="H15" s="139"/>
      <c r="I15" s="141"/>
      <c r="J15" s="139"/>
      <c r="K15" s="137"/>
      <c r="L15" s="141"/>
      <c r="M15" s="139"/>
      <c r="N15" s="141"/>
      <c r="O15" s="139"/>
      <c r="P15" s="141"/>
      <c r="Q15" s="139"/>
      <c r="R15" s="141"/>
      <c r="S15" s="139"/>
      <c r="T15" s="141"/>
      <c r="U15" s="139"/>
      <c r="V15" s="133"/>
      <c r="W15" s="134"/>
    </row>
    <row r="16" spans="1:23" ht="25.5" x14ac:dyDescent="0.2">
      <c r="A16" s="126" t="s">
        <v>50</v>
      </c>
      <c r="B16" s="103"/>
      <c r="C16" s="127"/>
      <c r="D16" s="128"/>
      <c r="E16" s="129"/>
      <c r="F16" s="127"/>
      <c r="G16" s="129"/>
      <c r="H16" s="127"/>
      <c r="I16" s="129"/>
      <c r="J16" s="127"/>
      <c r="K16" s="128"/>
      <c r="L16" s="129"/>
      <c r="M16" s="127"/>
      <c r="N16" s="129"/>
      <c r="O16" s="127"/>
      <c r="P16" s="129"/>
      <c r="Q16" s="127"/>
      <c r="R16" s="129"/>
      <c r="S16" s="127"/>
      <c r="T16" s="129"/>
      <c r="U16" s="127"/>
      <c r="V16" s="130"/>
      <c r="W16" s="132"/>
    </row>
    <row r="17" spans="1:23" ht="12.75" customHeight="1" x14ac:dyDescent="0.2">
      <c r="A17" s="302" t="s">
        <v>51</v>
      </c>
      <c r="B17" s="303"/>
      <c r="C17" s="303"/>
      <c r="D17" s="303"/>
      <c r="E17" s="303"/>
      <c r="F17" s="303"/>
      <c r="G17" s="303"/>
      <c r="H17" s="303"/>
      <c r="I17" s="303"/>
      <c r="J17" s="303"/>
      <c r="K17" s="303"/>
      <c r="L17" s="303"/>
      <c r="M17" s="303"/>
      <c r="N17" s="303"/>
      <c r="O17" s="303"/>
      <c r="P17" s="303"/>
      <c r="Q17" s="303"/>
      <c r="R17" s="303"/>
      <c r="S17" s="303"/>
      <c r="T17" s="303"/>
      <c r="U17" s="303"/>
      <c r="V17" s="133"/>
      <c r="W17" s="134"/>
    </row>
    <row r="18" spans="1:23" x14ac:dyDescent="0.2">
      <c r="A18" s="135" t="s">
        <v>6</v>
      </c>
      <c r="B18" s="105">
        <v>0</v>
      </c>
      <c r="C18" s="136">
        <f t="shared" ref="C18:Q20" si="5">B18*1000</f>
        <v>0</v>
      </c>
      <c r="D18" s="137"/>
      <c r="E18" s="138">
        <f>D18*1000</f>
        <v>0</v>
      </c>
      <c r="F18" s="139">
        <f>E18+H18</f>
        <v>0</v>
      </c>
      <c r="G18" s="141"/>
      <c r="H18" s="139">
        <f t="shared" si="5"/>
        <v>0</v>
      </c>
      <c r="I18" s="141"/>
      <c r="J18" s="136">
        <f t="shared" si="5"/>
        <v>0</v>
      </c>
      <c r="K18" s="137"/>
      <c r="L18" s="141"/>
      <c r="M18" s="139">
        <f t="shared" si="5"/>
        <v>0</v>
      </c>
      <c r="N18" s="141">
        <v>73267</v>
      </c>
      <c r="O18" s="136">
        <f t="shared" si="5"/>
        <v>73267000</v>
      </c>
      <c r="P18" s="141">
        <v>22952</v>
      </c>
      <c r="Q18" s="139">
        <f t="shared" si="5"/>
        <v>22952000</v>
      </c>
      <c r="R18" s="141">
        <v>24526</v>
      </c>
      <c r="S18" s="136">
        <f t="shared" ref="S18:U20" si="6">R18*1000</f>
        <v>24526000</v>
      </c>
      <c r="T18" s="141"/>
      <c r="U18" s="139">
        <f t="shared" si="6"/>
        <v>0</v>
      </c>
      <c r="V18" s="133">
        <v>133569</v>
      </c>
      <c r="W18" s="142">
        <f t="shared" ref="W18:W20" si="7">V18*1000</f>
        <v>133569000</v>
      </c>
    </row>
    <row r="19" spans="1:23" x14ac:dyDescent="0.2">
      <c r="A19" s="135" t="s">
        <v>7</v>
      </c>
      <c r="B19" s="105">
        <v>0</v>
      </c>
      <c r="C19" s="143">
        <f t="shared" si="5"/>
        <v>0</v>
      </c>
      <c r="D19" s="144"/>
      <c r="E19" s="138">
        <f>D19*1000</f>
        <v>0</v>
      </c>
      <c r="F19" s="145">
        <f>E19+H19</f>
        <v>0</v>
      </c>
      <c r="G19" s="146"/>
      <c r="H19" s="145">
        <f t="shared" si="5"/>
        <v>0</v>
      </c>
      <c r="I19" s="146"/>
      <c r="J19" s="143">
        <f t="shared" si="5"/>
        <v>0</v>
      </c>
      <c r="K19" s="144"/>
      <c r="L19" s="146"/>
      <c r="M19" s="145">
        <f t="shared" si="5"/>
        <v>0</v>
      </c>
      <c r="N19" s="146">
        <v>73263</v>
      </c>
      <c r="O19" s="143">
        <f t="shared" si="5"/>
        <v>73263000</v>
      </c>
      <c r="P19" s="146">
        <v>22950</v>
      </c>
      <c r="Q19" s="145">
        <f t="shared" si="5"/>
        <v>22950000</v>
      </c>
      <c r="R19" s="146">
        <v>24524</v>
      </c>
      <c r="S19" s="143">
        <f t="shared" si="6"/>
        <v>24524000</v>
      </c>
      <c r="T19" s="146"/>
      <c r="U19" s="145">
        <f t="shared" si="6"/>
        <v>0</v>
      </c>
      <c r="V19" s="133">
        <v>133569</v>
      </c>
      <c r="W19" s="147">
        <f t="shared" si="7"/>
        <v>133569000</v>
      </c>
    </row>
    <row r="20" spans="1:23" ht="13.5" thickBot="1" x14ac:dyDescent="0.25">
      <c r="A20" s="148" t="s">
        <v>8</v>
      </c>
      <c r="B20" s="149">
        <f>B18-B19</f>
        <v>0</v>
      </c>
      <c r="C20" s="150">
        <f t="shared" si="5"/>
        <v>0</v>
      </c>
      <c r="D20" s="151"/>
      <c r="E20" s="158">
        <f>E18-E19</f>
        <v>0</v>
      </c>
      <c r="F20" s="152">
        <f>E20+H20</f>
        <v>0</v>
      </c>
      <c r="G20" s="158">
        <f>G18-G19</f>
        <v>0</v>
      </c>
      <c r="H20" s="152">
        <f t="shared" si="5"/>
        <v>0</v>
      </c>
      <c r="I20" s="158">
        <f>I18-I19</f>
        <v>0</v>
      </c>
      <c r="J20" s="150">
        <f t="shared" si="5"/>
        <v>0</v>
      </c>
      <c r="K20" s="151"/>
      <c r="L20" s="158">
        <f>L18-L19</f>
        <v>0</v>
      </c>
      <c r="M20" s="152">
        <f t="shared" si="5"/>
        <v>0</v>
      </c>
      <c r="N20" s="158">
        <f>N18-N19</f>
        <v>4</v>
      </c>
      <c r="O20" s="150">
        <f t="shared" si="5"/>
        <v>4000</v>
      </c>
      <c r="P20" s="158">
        <f>P18-P19</f>
        <v>2</v>
      </c>
      <c r="Q20" s="152">
        <f t="shared" si="5"/>
        <v>2000</v>
      </c>
      <c r="R20" s="158">
        <f>R18-R19</f>
        <v>2</v>
      </c>
      <c r="S20" s="150">
        <f t="shared" si="6"/>
        <v>2000</v>
      </c>
      <c r="T20" s="153"/>
      <c r="U20" s="152">
        <f t="shared" si="6"/>
        <v>0</v>
      </c>
      <c r="V20" s="153"/>
      <c r="W20" s="154">
        <f t="shared" si="7"/>
        <v>0</v>
      </c>
    </row>
    <row r="21" spans="1:23" x14ac:dyDescent="0.2">
      <c r="A21" s="135"/>
      <c r="B21" s="105"/>
      <c r="C21" s="155"/>
      <c r="D21" s="155"/>
      <c r="E21" s="159"/>
      <c r="F21" s="155"/>
      <c r="G21" s="159"/>
      <c r="H21" s="155"/>
      <c r="I21" s="159"/>
      <c r="J21" s="155"/>
      <c r="K21" s="155"/>
      <c r="L21" s="159"/>
      <c r="M21" s="155"/>
      <c r="N21" s="159"/>
      <c r="O21" s="155"/>
      <c r="P21" s="159"/>
      <c r="Q21" s="155"/>
      <c r="R21" s="159"/>
      <c r="S21" s="155"/>
      <c r="T21" s="156"/>
      <c r="U21" s="155"/>
      <c r="V21" s="156"/>
      <c r="W21" s="157"/>
    </row>
    <row r="22" spans="1:23" ht="13.5" thickBot="1" x14ac:dyDescent="0.25">
      <c r="A22" s="135"/>
      <c r="B22" s="105"/>
      <c r="C22" s="139"/>
      <c r="D22" s="137"/>
      <c r="E22" s="141"/>
      <c r="F22" s="139"/>
      <c r="G22" s="141"/>
      <c r="H22" s="139"/>
      <c r="I22" s="141"/>
      <c r="J22" s="139"/>
      <c r="K22" s="137"/>
      <c r="L22" s="141"/>
      <c r="M22" s="139"/>
      <c r="N22" s="141"/>
      <c r="O22" s="139"/>
      <c r="P22" s="141"/>
      <c r="Q22" s="139"/>
      <c r="R22" s="141"/>
      <c r="S22" s="139"/>
      <c r="T22" s="141"/>
      <c r="U22" s="139"/>
      <c r="V22" s="133"/>
      <c r="W22" s="134"/>
    </row>
    <row r="23" spans="1:23" ht="25.5" x14ac:dyDescent="0.2">
      <c r="A23" s="126" t="s">
        <v>52</v>
      </c>
      <c r="B23" s="103"/>
      <c r="C23" s="127"/>
      <c r="D23" s="128"/>
      <c r="E23" s="129"/>
      <c r="F23" s="127"/>
      <c r="G23" s="129"/>
      <c r="H23" s="127"/>
      <c r="I23" s="129"/>
      <c r="J23" s="127"/>
      <c r="K23" s="128"/>
      <c r="L23" s="129"/>
      <c r="M23" s="127"/>
      <c r="N23" s="129"/>
      <c r="O23" s="127"/>
      <c r="P23" s="129"/>
      <c r="Q23" s="127"/>
      <c r="R23" s="129"/>
      <c r="S23" s="127"/>
      <c r="T23" s="129"/>
      <c r="U23" s="127"/>
      <c r="V23" s="130"/>
      <c r="W23" s="132"/>
    </row>
    <row r="24" spans="1:23" ht="39.75" customHeight="1" x14ac:dyDescent="0.2">
      <c r="A24" s="302" t="s">
        <v>53</v>
      </c>
      <c r="B24" s="312"/>
      <c r="C24" s="312"/>
      <c r="D24" s="312"/>
      <c r="E24" s="312"/>
      <c r="F24" s="312"/>
      <c r="G24" s="312"/>
      <c r="H24" s="312"/>
      <c r="I24" s="312"/>
      <c r="J24" s="312"/>
      <c r="K24" s="312"/>
      <c r="L24" s="312"/>
      <c r="M24" s="312"/>
      <c r="N24" s="312"/>
      <c r="O24" s="312"/>
      <c r="P24" s="312"/>
      <c r="Q24" s="312"/>
      <c r="R24" s="312"/>
      <c r="S24" s="312"/>
      <c r="T24" s="312"/>
      <c r="U24" s="312"/>
      <c r="V24" s="133"/>
      <c r="W24" s="134"/>
    </row>
    <row r="25" spans="1:23" x14ac:dyDescent="0.2">
      <c r="A25" s="135" t="s">
        <v>6</v>
      </c>
      <c r="B25" s="105">
        <v>8</v>
      </c>
      <c r="C25" s="136">
        <f t="shared" ref="C25:Q27" si="8">B25*1000</f>
        <v>8000</v>
      </c>
      <c r="D25" s="137"/>
      <c r="E25" s="138">
        <f>D25*1000</f>
        <v>0</v>
      </c>
      <c r="F25" s="139">
        <f>E25+H25</f>
        <v>23000</v>
      </c>
      <c r="G25" s="141">
        <v>23</v>
      </c>
      <c r="H25" s="139">
        <f t="shared" si="8"/>
        <v>23000</v>
      </c>
      <c r="I25" s="141">
        <v>30</v>
      </c>
      <c r="J25" s="136">
        <f t="shared" si="8"/>
        <v>30000</v>
      </c>
      <c r="K25" s="137"/>
      <c r="L25" s="141">
        <v>62</v>
      </c>
      <c r="M25" s="139">
        <f t="shared" si="8"/>
        <v>62000</v>
      </c>
      <c r="N25" s="141">
        <v>47</v>
      </c>
      <c r="O25" s="136">
        <f t="shared" si="8"/>
        <v>47000</v>
      </c>
      <c r="P25" s="141">
        <v>511</v>
      </c>
      <c r="Q25" s="139">
        <f t="shared" si="8"/>
        <v>511000</v>
      </c>
      <c r="R25" s="141">
        <v>2423</v>
      </c>
      <c r="S25" s="136">
        <f t="shared" ref="S25:U27" si="9">R25*1000</f>
        <v>2423000</v>
      </c>
      <c r="T25" s="141">
        <v>3805</v>
      </c>
      <c r="U25" s="139">
        <f t="shared" si="9"/>
        <v>3805000</v>
      </c>
      <c r="V25" s="133">
        <v>1244</v>
      </c>
      <c r="W25" s="142">
        <f t="shared" ref="W25:W27" si="10">V25*1000</f>
        <v>1244000</v>
      </c>
    </row>
    <row r="26" spans="1:23" x14ac:dyDescent="0.2">
      <c r="A26" s="135" t="s">
        <v>7</v>
      </c>
      <c r="B26" s="105">
        <v>15</v>
      </c>
      <c r="C26" s="143">
        <f t="shared" si="8"/>
        <v>15000</v>
      </c>
      <c r="D26" s="144">
        <v>15</v>
      </c>
      <c r="E26" s="138">
        <f>D26*1000</f>
        <v>15000</v>
      </c>
      <c r="F26" s="145">
        <f>E26+H26</f>
        <v>82000</v>
      </c>
      <c r="G26" s="146">
        <v>67</v>
      </c>
      <c r="H26" s="145">
        <f t="shared" si="8"/>
        <v>67000</v>
      </c>
      <c r="I26" s="146">
        <v>103</v>
      </c>
      <c r="J26" s="143">
        <f t="shared" si="8"/>
        <v>103000</v>
      </c>
      <c r="K26" s="144"/>
      <c r="L26" s="146">
        <v>209</v>
      </c>
      <c r="M26" s="145">
        <f t="shared" si="8"/>
        <v>209000</v>
      </c>
      <c r="N26" s="146">
        <v>110</v>
      </c>
      <c r="O26" s="143">
        <f t="shared" si="8"/>
        <v>110000</v>
      </c>
      <c r="P26" s="146">
        <v>564</v>
      </c>
      <c r="Q26" s="145">
        <f t="shared" si="8"/>
        <v>564000</v>
      </c>
      <c r="R26" s="146">
        <v>2572</v>
      </c>
      <c r="S26" s="143">
        <f t="shared" si="9"/>
        <v>2572000</v>
      </c>
      <c r="T26" s="146">
        <v>3805</v>
      </c>
      <c r="U26" s="145">
        <f t="shared" si="9"/>
        <v>3805000</v>
      </c>
      <c r="V26" s="133">
        <v>1244</v>
      </c>
      <c r="W26" s="147">
        <f t="shared" si="10"/>
        <v>1244000</v>
      </c>
    </row>
    <row r="27" spans="1:23" ht="13.5" thickBot="1" x14ac:dyDescent="0.25">
      <c r="A27" s="148" t="s">
        <v>8</v>
      </c>
      <c r="B27" s="149">
        <f>B25-B26</f>
        <v>-7</v>
      </c>
      <c r="C27" s="150">
        <f t="shared" si="8"/>
        <v>-7000</v>
      </c>
      <c r="D27" s="151"/>
      <c r="E27" s="158">
        <f>E25-E26</f>
        <v>-15000</v>
      </c>
      <c r="F27" s="152">
        <f>E27+H27</f>
        <v>-59000</v>
      </c>
      <c r="G27" s="158">
        <f>G25-G26</f>
        <v>-44</v>
      </c>
      <c r="H27" s="152">
        <f t="shared" si="8"/>
        <v>-44000</v>
      </c>
      <c r="I27" s="158">
        <f>I25-I26</f>
        <v>-73</v>
      </c>
      <c r="J27" s="150">
        <f t="shared" si="8"/>
        <v>-73000</v>
      </c>
      <c r="K27" s="151"/>
      <c r="L27" s="158">
        <f>L25-L26</f>
        <v>-147</v>
      </c>
      <c r="M27" s="152">
        <f t="shared" si="8"/>
        <v>-147000</v>
      </c>
      <c r="N27" s="158">
        <f>N25-N26</f>
        <v>-63</v>
      </c>
      <c r="O27" s="150">
        <f t="shared" si="8"/>
        <v>-63000</v>
      </c>
      <c r="P27" s="158">
        <f>P25-P26</f>
        <v>-53</v>
      </c>
      <c r="Q27" s="152">
        <f t="shared" si="8"/>
        <v>-53000</v>
      </c>
      <c r="R27" s="158">
        <f>R25-R26</f>
        <v>-149</v>
      </c>
      <c r="S27" s="150">
        <f t="shared" si="9"/>
        <v>-149000</v>
      </c>
      <c r="T27" s="153"/>
      <c r="U27" s="152">
        <f t="shared" si="9"/>
        <v>0</v>
      </c>
      <c r="V27" s="153"/>
      <c r="W27" s="154">
        <f t="shared" si="10"/>
        <v>0</v>
      </c>
    </row>
    <row r="28" spans="1:23" x14ac:dyDescent="0.2">
      <c r="A28" s="135"/>
      <c r="B28" s="105"/>
      <c r="C28" s="155"/>
      <c r="D28" s="155"/>
      <c r="E28" s="159"/>
      <c r="F28" s="155"/>
      <c r="G28" s="159"/>
      <c r="H28" s="155"/>
      <c r="I28" s="159"/>
      <c r="J28" s="155"/>
      <c r="K28" s="155"/>
      <c r="L28" s="159"/>
      <c r="M28" s="155"/>
      <c r="N28" s="159"/>
      <c r="O28" s="155"/>
      <c r="P28" s="159"/>
      <c r="Q28" s="155"/>
      <c r="R28" s="159"/>
      <c r="S28" s="155"/>
      <c r="T28" s="156"/>
      <c r="U28" s="155"/>
      <c r="V28" s="156"/>
      <c r="W28" s="157"/>
    </row>
    <row r="29" spans="1:23" ht="13.5" thickBot="1" x14ac:dyDescent="0.25">
      <c r="A29" s="135"/>
      <c r="B29" s="105"/>
      <c r="C29" s="139"/>
      <c r="D29" s="137"/>
      <c r="E29" s="141"/>
      <c r="F29" s="139"/>
      <c r="G29" s="141"/>
      <c r="H29" s="139"/>
      <c r="I29" s="141"/>
      <c r="J29" s="139"/>
      <c r="K29" s="137"/>
      <c r="L29" s="141"/>
      <c r="M29" s="139"/>
      <c r="N29" s="141"/>
      <c r="O29" s="139"/>
      <c r="P29" s="141"/>
      <c r="Q29" s="139"/>
      <c r="R29" s="141"/>
      <c r="S29" s="139"/>
      <c r="T29" s="141"/>
      <c r="U29" s="139"/>
      <c r="V29" s="133"/>
      <c r="W29" s="134"/>
    </row>
    <row r="30" spans="1:23" x14ac:dyDescent="0.2">
      <c r="A30" s="126" t="s">
        <v>54</v>
      </c>
      <c r="B30" s="103"/>
      <c r="C30" s="127"/>
      <c r="D30" s="128"/>
      <c r="E30" s="129"/>
      <c r="F30" s="127"/>
      <c r="G30" s="129"/>
      <c r="H30" s="127"/>
      <c r="I30" s="129"/>
      <c r="J30" s="127"/>
      <c r="K30" s="128"/>
      <c r="L30" s="129"/>
      <c r="M30" s="127"/>
      <c r="N30" s="129"/>
      <c r="O30" s="127"/>
      <c r="P30" s="129"/>
      <c r="Q30" s="127"/>
      <c r="R30" s="129"/>
      <c r="S30" s="127"/>
      <c r="T30" s="129"/>
      <c r="U30" s="127"/>
      <c r="V30" s="130"/>
      <c r="W30" s="132"/>
    </row>
    <row r="31" spans="1:23" ht="26.25" customHeight="1" x14ac:dyDescent="0.2">
      <c r="A31" s="302" t="s">
        <v>55</v>
      </c>
      <c r="B31" s="312"/>
      <c r="C31" s="312"/>
      <c r="D31" s="312"/>
      <c r="E31" s="312"/>
      <c r="F31" s="312"/>
      <c r="G31" s="312"/>
      <c r="H31" s="312"/>
      <c r="I31" s="312"/>
      <c r="J31" s="312"/>
      <c r="K31" s="312"/>
      <c r="L31" s="312"/>
      <c r="M31" s="312"/>
      <c r="N31" s="312"/>
      <c r="O31" s="312"/>
      <c r="P31" s="312"/>
      <c r="Q31" s="312"/>
      <c r="R31" s="312"/>
      <c r="S31" s="312"/>
      <c r="T31" s="312"/>
      <c r="U31" s="312"/>
      <c r="V31" s="133"/>
      <c r="W31" s="134"/>
    </row>
    <row r="32" spans="1:23" x14ac:dyDescent="0.2">
      <c r="A32" s="135" t="s">
        <v>6</v>
      </c>
      <c r="B32" s="105">
        <v>151</v>
      </c>
      <c r="C32" s="136">
        <f t="shared" ref="C32:Q34" si="11">B32*1000</f>
        <v>151000</v>
      </c>
      <c r="D32" s="137"/>
      <c r="E32" s="138">
        <f>D32*1000</f>
        <v>0</v>
      </c>
      <c r="F32" s="139">
        <f>E32+H32</f>
        <v>92000</v>
      </c>
      <c r="G32" s="141">
        <v>92</v>
      </c>
      <c r="H32" s="139">
        <f t="shared" si="11"/>
        <v>92000</v>
      </c>
      <c r="I32" s="141">
        <v>25</v>
      </c>
      <c r="J32" s="136">
        <f t="shared" si="11"/>
        <v>25000</v>
      </c>
      <c r="K32" s="137"/>
      <c r="L32" s="141">
        <v>27</v>
      </c>
      <c r="M32" s="139">
        <f t="shared" si="11"/>
        <v>27000</v>
      </c>
      <c r="N32" s="141">
        <v>418</v>
      </c>
      <c r="O32" s="136">
        <f t="shared" si="11"/>
        <v>418000</v>
      </c>
      <c r="P32" s="141">
        <v>9812</v>
      </c>
      <c r="Q32" s="139">
        <f t="shared" si="11"/>
        <v>9812000</v>
      </c>
      <c r="R32" s="141">
        <v>21559</v>
      </c>
      <c r="S32" s="136">
        <f t="shared" ref="S32:U34" si="12">R32*1000</f>
        <v>21559000</v>
      </c>
      <c r="T32" s="141">
        <v>19132</v>
      </c>
      <c r="U32" s="139">
        <f t="shared" si="12"/>
        <v>19132000</v>
      </c>
      <c r="V32" s="133">
        <v>18329</v>
      </c>
      <c r="W32" s="142">
        <f t="shared" ref="W32:W34" si="13">V32*1000</f>
        <v>18329000</v>
      </c>
    </row>
    <row r="33" spans="1:23" x14ac:dyDescent="0.2">
      <c r="A33" s="135" t="s">
        <v>7</v>
      </c>
      <c r="B33" s="105">
        <v>436</v>
      </c>
      <c r="C33" s="143">
        <f t="shared" si="11"/>
        <v>436000</v>
      </c>
      <c r="D33" s="144">
        <v>63</v>
      </c>
      <c r="E33" s="138">
        <f>D33*1000</f>
        <v>63000</v>
      </c>
      <c r="F33" s="145">
        <f>E33+H33</f>
        <v>336000</v>
      </c>
      <c r="G33" s="146">
        <v>273</v>
      </c>
      <c r="H33" s="145">
        <f t="shared" si="11"/>
        <v>273000</v>
      </c>
      <c r="I33" s="146">
        <v>88</v>
      </c>
      <c r="J33" s="143">
        <f t="shared" si="11"/>
        <v>88000</v>
      </c>
      <c r="K33" s="144"/>
      <c r="L33" s="146">
        <v>91</v>
      </c>
      <c r="M33" s="145">
        <f t="shared" si="11"/>
        <v>91000</v>
      </c>
      <c r="N33" s="146">
        <v>981</v>
      </c>
      <c r="O33" s="143">
        <f t="shared" si="11"/>
        <v>981000</v>
      </c>
      <c r="P33" s="146">
        <v>10818</v>
      </c>
      <c r="Q33" s="145">
        <f t="shared" si="11"/>
        <v>10818000</v>
      </c>
      <c r="R33" s="146">
        <v>22884</v>
      </c>
      <c r="S33" s="143">
        <f t="shared" si="12"/>
        <v>22884000</v>
      </c>
      <c r="T33" s="146">
        <v>19132</v>
      </c>
      <c r="U33" s="145">
        <f t="shared" si="12"/>
        <v>19132000</v>
      </c>
      <c r="V33" s="133">
        <v>18329</v>
      </c>
      <c r="W33" s="147">
        <f t="shared" si="13"/>
        <v>18329000</v>
      </c>
    </row>
    <row r="34" spans="1:23" ht="13.5" thickBot="1" x14ac:dyDescent="0.25">
      <c r="A34" s="148" t="s">
        <v>8</v>
      </c>
      <c r="B34" s="149">
        <f>B32-B33</f>
        <v>-285</v>
      </c>
      <c r="C34" s="150">
        <f t="shared" si="11"/>
        <v>-285000</v>
      </c>
      <c r="D34" s="151"/>
      <c r="E34" s="158">
        <f>E32-E33</f>
        <v>-63000</v>
      </c>
      <c r="F34" s="152">
        <f>E34+H34</f>
        <v>-244000</v>
      </c>
      <c r="G34" s="158">
        <f>G32-G33</f>
        <v>-181</v>
      </c>
      <c r="H34" s="152">
        <f t="shared" si="11"/>
        <v>-181000</v>
      </c>
      <c r="I34" s="158">
        <f>I32-I33</f>
        <v>-63</v>
      </c>
      <c r="J34" s="150">
        <f t="shared" si="11"/>
        <v>-63000</v>
      </c>
      <c r="K34" s="151"/>
      <c r="L34" s="158">
        <f>L32-L33</f>
        <v>-64</v>
      </c>
      <c r="M34" s="152">
        <f t="shared" si="11"/>
        <v>-64000</v>
      </c>
      <c r="N34" s="158">
        <f>N32-N33</f>
        <v>-563</v>
      </c>
      <c r="O34" s="150">
        <f t="shared" si="11"/>
        <v>-563000</v>
      </c>
      <c r="P34" s="158">
        <f>P32-P33</f>
        <v>-1006</v>
      </c>
      <c r="Q34" s="152">
        <f t="shared" si="11"/>
        <v>-1006000</v>
      </c>
      <c r="R34" s="158">
        <f>R32-R33</f>
        <v>-1325</v>
      </c>
      <c r="S34" s="150">
        <f t="shared" si="12"/>
        <v>-1325000</v>
      </c>
      <c r="T34" s="153"/>
      <c r="U34" s="152">
        <f t="shared" si="12"/>
        <v>0</v>
      </c>
      <c r="V34" s="153"/>
      <c r="W34" s="154">
        <f t="shared" si="13"/>
        <v>0</v>
      </c>
    </row>
    <row r="35" spans="1:23" x14ac:dyDescent="0.2">
      <c r="F35" s="161"/>
      <c r="H35" s="161"/>
      <c r="J35" s="161"/>
      <c r="K35" s="162"/>
      <c r="M35" s="161"/>
      <c r="O35" s="161"/>
      <c r="Q35" s="161"/>
      <c r="S35" s="161"/>
      <c r="U35" s="161"/>
    </row>
    <row r="37" spans="1:23" s="227" customFormat="1" x14ac:dyDescent="0.2">
      <c r="B37" s="160"/>
      <c r="C37" s="161"/>
      <c r="D37" s="162"/>
      <c r="E37" s="163"/>
      <c r="G37" s="163"/>
      <c r="I37" s="163"/>
      <c r="K37" s="176"/>
      <c r="L37" s="163"/>
      <c r="N37" s="163"/>
      <c r="P37" s="163"/>
      <c r="R37" s="163"/>
      <c r="T37" s="163"/>
    </row>
    <row r="38" spans="1:23" x14ac:dyDescent="0.2">
      <c r="F38" s="161"/>
      <c r="H38" s="161"/>
      <c r="J38" s="161"/>
      <c r="K38" s="162"/>
      <c r="M38" s="161"/>
      <c r="O38" s="161"/>
      <c r="Q38" s="161"/>
      <c r="S38" s="161"/>
      <c r="U38" s="161"/>
    </row>
    <row r="39" spans="1:23" ht="13.5" thickBot="1" x14ac:dyDescent="0.25">
      <c r="A39" s="164"/>
      <c r="B39" s="105"/>
      <c r="C39" s="165"/>
      <c r="D39" s="165"/>
      <c r="E39" s="166"/>
      <c r="F39" s="165"/>
      <c r="G39" s="166"/>
      <c r="H39" s="165"/>
      <c r="I39" s="166"/>
      <c r="J39" s="165"/>
      <c r="K39" s="165"/>
      <c r="L39" s="166"/>
      <c r="M39" s="165"/>
      <c r="N39" s="166"/>
      <c r="O39" s="165"/>
      <c r="P39" s="166"/>
      <c r="Q39" s="165"/>
      <c r="R39" s="166"/>
      <c r="S39" s="167"/>
      <c r="T39" s="168"/>
      <c r="U39" s="169"/>
      <c r="V39" s="168"/>
      <c r="W39" s="169"/>
    </row>
    <row r="40" spans="1:23" ht="31.5" customHeight="1" x14ac:dyDescent="0.2">
      <c r="A40" s="1" t="s">
        <v>56</v>
      </c>
      <c r="B40" s="236" t="s">
        <v>156</v>
      </c>
      <c r="C40" s="314">
        <v>2015</v>
      </c>
      <c r="D40" s="3" t="s">
        <v>157</v>
      </c>
      <c r="E40" s="236" t="s">
        <v>158</v>
      </c>
      <c r="F40" s="3" t="s">
        <v>1</v>
      </c>
      <c r="G40" s="236" t="s">
        <v>148</v>
      </c>
      <c r="H40" s="3">
        <v>2014</v>
      </c>
      <c r="I40" s="236" t="s">
        <v>149</v>
      </c>
      <c r="J40" s="314">
        <v>2013</v>
      </c>
      <c r="K40" s="3"/>
      <c r="L40" s="236" t="s">
        <v>150</v>
      </c>
      <c r="M40" s="3">
        <v>2012</v>
      </c>
      <c r="N40" s="236" t="s">
        <v>151</v>
      </c>
      <c r="O40" s="314">
        <v>2011</v>
      </c>
      <c r="P40" s="236" t="s">
        <v>152</v>
      </c>
      <c r="Q40" s="3">
        <v>2010</v>
      </c>
      <c r="R40" s="236" t="s">
        <v>153</v>
      </c>
      <c r="S40" s="314">
        <v>2009</v>
      </c>
      <c r="T40" s="236" t="s">
        <v>154</v>
      </c>
      <c r="U40" s="3">
        <v>2008</v>
      </c>
      <c r="V40" s="236" t="s">
        <v>155</v>
      </c>
      <c r="W40" s="315">
        <v>2007</v>
      </c>
    </row>
    <row r="41" spans="1:23" x14ac:dyDescent="0.2">
      <c r="A41" s="104" t="s">
        <v>2</v>
      </c>
      <c r="B41" s="105"/>
      <c r="C41" s="170">
        <f>SUM(C47,C52,C57,C62,C67)</f>
        <v>70177000</v>
      </c>
      <c r="D41" s="171"/>
      <c r="E41" s="108"/>
      <c r="F41" s="170">
        <f>SUM(F47,F52,F57,F62,F67)</f>
        <v>72645000</v>
      </c>
      <c r="G41" s="108"/>
      <c r="H41" s="170">
        <f>SUM(H47,H52,H57,H62,H67)</f>
        <v>72645000</v>
      </c>
      <c r="I41" s="108"/>
      <c r="J41" s="170">
        <f>SUM(J47,J52,J57,J62,J67)</f>
        <v>106635000</v>
      </c>
      <c r="K41" s="171"/>
      <c r="L41" s="108"/>
      <c r="M41" s="170">
        <f>SUM(M47,M52,M57,M62,M67)</f>
        <v>184025000</v>
      </c>
      <c r="N41" s="108"/>
      <c r="O41" s="170">
        <f>SUM(O47,O52,O57,O62,O67)</f>
        <v>229161000</v>
      </c>
      <c r="P41" s="108"/>
      <c r="Q41" s="170">
        <f>SUM(Q47,Q52,Q57,Q62,Q67)</f>
        <v>324593000</v>
      </c>
      <c r="R41" s="108"/>
      <c r="S41" s="170">
        <f>SUM(S47,S52,S57,S62,S67)</f>
        <v>1845862000</v>
      </c>
      <c r="T41" s="108"/>
      <c r="U41" s="170">
        <f>SUM(U47,U52,U57,U62,U67)</f>
        <v>3796183000</v>
      </c>
      <c r="V41" s="108"/>
      <c r="W41" s="172">
        <f>SUM(W47,W52,W57,W62,W67)</f>
        <v>5085506000</v>
      </c>
    </row>
    <row r="42" spans="1:23" x14ac:dyDescent="0.2">
      <c r="A42" s="104" t="s">
        <v>3</v>
      </c>
      <c r="B42" s="105"/>
      <c r="C42" s="173">
        <f>SUM(C48,C53,C58,C63,C68)</f>
        <v>117718000</v>
      </c>
      <c r="D42" s="144"/>
      <c r="E42" s="115"/>
      <c r="F42" s="173">
        <f>SUM(F48,F53,F58,F63,F68)</f>
        <v>121313000</v>
      </c>
      <c r="G42" s="115"/>
      <c r="H42" s="173">
        <f>SUM(H48,H53,H58,H63,H68)</f>
        <v>121313000</v>
      </c>
      <c r="I42" s="115"/>
      <c r="J42" s="173">
        <f>SUM(J48,J53,J58,J63,J68)</f>
        <v>176719000</v>
      </c>
      <c r="K42" s="144"/>
      <c r="L42" s="115"/>
      <c r="M42" s="173">
        <f>SUM(M48,M53,M58,M63,M68)</f>
        <v>275896000</v>
      </c>
      <c r="N42" s="115"/>
      <c r="O42" s="173">
        <f>SUM(O48,O53,O58,O63,O68)</f>
        <v>325373000</v>
      </c>
      <c r="P42" s="115"/>
      <c r="Q42" s="173">
        <f>SUM(Q48,Q53,Q58,Q63,Q68)</f>
        <v>429065000</v>
      </c>
      <c r="R42" s="115"/>
      <c r="S42" s="173">
        <f>SUM(S48,S53,S58,S63,S68)</f>
        <v>2068543000</v>
      </c>
      <c r="T42" s="115"/>
      <c r="U42" s="173">
        <f>SUM(U48,U53,U58,U63,U68)</f>
        <v>3796183000</v>
      </c>
      <c r="V42" s="115"/>
      <c r="W42" s="174">
        <f>SUM(W48,W53,W58,W63,W68)</f>
        <v>5085506000</v>
      </c>
    </row>
    <row r="43" spans="1:23" x14ac:dyDescent="0.2">
      <c r="A43" s="104" t="s">
        <v>4</v>
      </c>
      <c r="B43" s="105"/>
      <c r="C43" s="118">
        <f>C41-C42</f>
        <v>-47541000</v>
      </c>
      <c r="D43" s="155"/>
      <c r="E43" s="175"/>
      <c r="F43" s="118">
        <f>F41-F42</f>
        <v>-48668000</v>
      </c>
      <c r="G43" s="175"/>
      <c r="H43" s="118">
        <f>H41-H42</f>
        <v>-48668000</v>
      </c>
      <c r="I43" s="175"/>
      <c r="J43" s="118">
        <f>J41-J42</f>
        <v>-70084000</v>
      </c>
      <c r="K43" s="155"/>
      <c r="L43" s="175"/>
      <c r="M43" s="118">
        <f>M41-M42</f>
        <v>-91871000</v>
      </c>
      <c r="N43" s="175"/>
      <c r="O43" s="118">
        <f>O41-O42</f>
        <v>-96212000</v>
      </c>
      <c r="P43" s="175"/>
      <c r="Q43" s="118">
        <f>Q41-Q42</f>
        <v>-104472000</v>
      </c>
      <c r="R43" s="175"/>
      <c r="S43" s="118">
        <f>S41-S42</f>
        <v>-222681000</v>
      </c>
      <c r="T43" s="175"/>
      <c r="U43" s="118">
        <f>U41-U42</f>
        <v>0</v>
      </c>
      <c r="V43" s="175"/>
      <c r="W43" s="120">
        <f>W41-W42</f>
        <v>0</v>
      </c>
    </row>
    <row r="44" spans="1:23" s="176" customFormat="1" x14ac:dyDescent="0.2">
      <c r="A44" s="121"/>
      <c r="B44" s="138"/>
      <c r="C44" s="119"/>
      <c r="D44" s="155"/>
      <c r="E44" s="159"/>
      <c r="F44" s="119"/>
      <c r="G44" s="159"/>
      <c r="H44" s="119"/>
      <c r="I44" s="159"/>
      <c r="J44" s="119"/>
      <c r="K44" s="155"/>
      <c r="L44" s="159"/>
      <c r="M44" s="119"/>
      <c r="N44" s="159"/>
      <c r="O44" s="119"/>
      <c r="P44" s="159"/>
      <c r="Q44" s="119"/>
      <c r="R44" s="159"/>
      <c r="S44" s="119"/>
      <c r="T44" s="159"/>
      <c r="U44" s="119"/>
      <c r="V44" s="159"/>
      <c r="W44" s="122"/>
    </row>
    <row r="45" spans="1:23" x14ac:dyDescent="0.2">
      <c r="A45" s="123"/>
      <c r="B45" s="138"/>
      <c r="C45" s="171"/>
      <c r="D45" s="171"/>
      <c r="E45" s="107"/>
      <c r="F45" s="171"/>
      <c r="G45" s="107"/>
      <c r="H45" s="171"/>
      <c r="I45" s="107"/>
      <c r="J45" s="171"/>
      <c r="K45" s="171"/>
      <c r="L45" s="107"/>
      <c r="M45" s="171"/>
      <c r="N45" s="107"/>
      <c r="O45" s="171"/>
      <c r="P45" s="107"/>
      <c r="Q45" s="171"/>
      <c r="R45" s="107"/>
      <c r="S45" s="171"/>
      <c r="T45" s="107"/>
      <c r="U45" s="171"/>
      <c r="V45" s="107"/>
      <c r="W45" s="177"/>
    </row>
    <row r="46" spans="1:23" x14ac:dyDescent="0.2">
      <c r="A46" s="178" t="s">
        <v>57</v>
      </c>
      <c r="B46" s="105"/>
      <c r="C46" s="139"/>
      <c r="D46" s="137"/>
      <c r="E46" s="141"/>
      <c r="F46" s="133"/>
      <c r="G46" s="141"/>
      <c r="H46" s="133"/>
      <c r="I46" s="141"/>
      <c r="J46" s="133"/>
      <c r="K46" s="179"/>
      <c r="L46" s="141"/>
      <c r="M46" s="133"/>
      <c r="N46" s="141"/>
      <c r="O46" s="133"/>
      <c r="P46" s="141"/>
      <c r="Q46" s="133"/>
      <c r="R46" s="141"/>
      <c r="S46" s="133"/>
      <c r="T46" s="141"/>
      <c r="U46" s="133"/>
      <c r="V46" s="133"/>
      <c r="W46" s="134"/>
    </row>
    <row r="47" spans="1:23" x14ac:dyDescent="0.2">
      <c r="A47" s="135" t="s">
        <v>6</v>
      </c>
      <c r="B47" s="105">
        <v>60229</v>
      </c>
      <c r="C47" s="136">
        <f t="shared" ref="C47:Q49" si="14">B47*1000</f>
        <v>60229000</v>
      </c>
      <c r="D47" s="137"/>
      <c r="E47" s="141">
        <v>62515</v>
      </c>
      <c r="F47" s="137">
        <f t="shared" ref="F47:F49" si="15">E47*1000</f>
        <v>62515000</v>
      </c>
      <c r="G47" s="141">
        <v>62515</v>
      </c>
      <c r="H47" s="137">
        <f t="shared" si="14"/>
        <v>62515000</v>
      </c>
      <c r="I47" s="105">
        <v>92042</v>
      </c>
      <c r="J47" s="136">
        <f t="shared" si="14"/>
        <v>92042000</v>
      </c>
      <c r="K47" s="137"/>
      <c r="L47" s="141">
        <v>159112</v>
      </c>
      <c r="M47" s="137">
        <f t="shared" si="14"/>
        <v>159112000</v>
      </c>
      <c r="N47" s="141">
        <v>198711</v>
      </c>
      <c r="O47" s="136">
        <f t="shared" si="14"/>
        <v>198711000</v>
      </c>
      <c r="P47" s="141">
        <v>282044</v>
      </c>
      <c r="Q47" s="137">
        <f t="shared" si="14"/>
        <v>282044000</v>
      </c>
      <c r="R47" s="141">
        <v>1609854</v>
      </c>
      <c r="S47" s="136">
        <f t="shared" ref="S47:U49" si="16">R47*1000</f>
        <v>1609854000</v>
      </c>
      <c r="T47" s="141">
        <v>3325439</v>
      </c>
      <c r="U47" s="137">
        <f t="shared" si="16"/>
        <v>3325439000</v>
      </c>
      <c r="V47" s="141">
        <v>4396622</v>
      </c>
      <c r="W47" s="142">
        <f>V47*1000</f>
        <v>4396622000</v>
      </c>
    </row>
    <row r="48" spans="1:23" x14ac:dyDescent="0.2">
      <c r="A48" s="135" t="s">
        <v>7</v>
      </c>
      <c r="B48" s="105">
        <v>101031</v>
      </c>
      <c r="C48" s="143">
        <f t="shared" si="14"/>
        <v>101031000</v>
      </c>
      <c r="D48" s="144"/>
      <c r="E48" s="141">
        <v>104396</v>
      </c>
      <c r="F48" s="144">
        <f t="shared" si="15"/>
        <v>104396000</v>
      </c>
      <c r="G48" s="141">
        <v>104396</v>
      </c>
      <c r="H48" s="144">
        <f t="shared" si="14"/>
        <v>104396000</v>
      </c>
      <c r="I48" s="105">
        <v>152536</v>
      </c>
      <c r="J48" s="143">
        <f t="shared" si="14"/>
        <v>152536000</v>
      </c>
      <c r="K48" s="144"/>
      <c r="L48" s="141">
        <v>238545</v>
      </c>
      <c r="M48" s="144">
        <f t="shared" si="14"/>
        <v>238545000</v>
      </c>
      <c r="N48" s="141">
        <v>282139</v>
      </c>
      <c r="O48" s="143">
        <f t="shared" si="14"/>
        <v>282139000</v>
      </c>
      <c r="P48" s="141">
        <v>372821</v>
      </c>
      <c r="Q48" s="144">
        <f t="shared" si="14"/>
        <v>372821000</v>
      </c>
      <c r="R48" s="141">
        <v>1804064</v>
      </c>
      <c r="S48" s="143">
        <f t="shared" si="16"/>
        <v>1804064000</v>
      </c>
      <c r="T48" s="141">
        <v>3325439</v>
      </c>
      <c r="U48" s="144">
        <f t="shared" si="16"/>
        <v>3325439000</v>
      </c>
      <c r="V48" s="141">
        <v>4396622</v>
      </c>
      <c r="W48" s="147">
        <f>V48*1000</f>
        <v>4396622000</v>
      </c>
    </row>
    <row r="49" spans="1:23" ht="13.5" thickBot="1" x14ac:dyDescent="0.25">
      <c r="A49" s="148" t="s">
        <v>8</v>
      </c>
      <c r="B49" s="149">
        <f>B47-B48</f>
        <v>-40802</v>
      </c>
      <c r="C49" s="150">
        <f t="shared" si="14"/>
        <v>-40802000</v>
      </c>
      <c r="D49" s="151"/>
      <c r="E49" s="149">
        <f>E47-E48</f>
        <v>-41881</v>
      </c>
      <c r="F49" s="151">
        <f t="shared" si="15"/>
        <v>-41881000</v>
      </c>
      <c r="G49" s="149">
        <f>G47-G48</f>
        <v>-41881</v>
      </c>
      <c r="H49" s="151">
        <f t="shared" si="14"/>
        <v>-41881000</v>
      </c>
      <c r="I49" s="149">
        <f>I47-I48</f>
        <v>-60494</v>
      </c>
      <c r="J49" s="150">
        <f t="shared" si="14"/>
        <v>-60494000</v>
      </c>
      <c r="K49" s="151"/>
      <c r="L49" s="149">
        <f>L47-L48</f>
        <v>-79433</v>
      </c>
      <c r="M49" s="151">
        <f t="shared" si="14"/>
        <v>-79433000</v>
      </c>
      <c r="N49" s="149">
        <f>N47-N48</f>
        <v>-83428</v>
      </c>
      <c r="O49" s="150">
        <f t="shared" si="14"/>
        <v>-83428000</v>
      </c>
      <c r="P49" s="149">
        <f>P47-P48</f>
        <v>-90777</v>
      </c>
      <c r="Q49" s="151">
        <f t="shared" si="14"/>
        <v>-90777000</v>
      </c>
      <c r="R49" s="149">
        <f>R47-R48</f>
        <v>-194210</v>
      </c>
      <c r="S49" s="150">
        <f t="shared" si="16"/>
        <v>-194210000</v>
      </c>
      <c r="T49" s="149">
        <f>T47-T48</f>
        <v>0</v>
      </c>
      <c r="U49" s="151">
        <f t="shared" si="16"/>
        <v>0</v>
      </c>
      <c r="V49" s="149">
        <f>V47-V48</f>
        <v>0</v>
      </c>
      <c r="W49" s="154">
        <f>V49*1000</f>
        <v>0</v>
      </c>
    </row>
    <row r="50" spans="1:23" x14ac:dyDescent="0.2">
      <c r="A50" s="135"/>
      <c r="B50" s="105"/>
      <c r="C50" s="155"/>
      <c r="D50" s="155"/>
      <c r="E50" s="138"/>
      <c r="F50" s="155"/>
      <c r="G50" s="138"/>
      <c r="H50" s="155"/>
      <c r="I50" s="138"/>
      <c r="J50" s="155"/>
      <c r="K50" s="155"/>
      <c r="L50" s="138"/>
      <c r="M50" s="155"/>
      <c r="N50" s="138"/>
      <c r="O50" s="155"/>
      <c r="P50" s="138"/>
      <c r="Q50" s="155"/>
      <c r="R50" s="138"/>
      <c r="S50" s="155"/>
      <c r="T50" s="138"/>
      <c r="U50" s="155"/>
      <c r="V50" s="138"/>
      <c r="W50" s="157"/>
    </row>
    <row r="51" spans="1:23" x14ac:dyDescent="0.2">
      <c r="A51" s="178" t="s">
        <v>58</v>
      </c>
      <c r="B51" s="105"/>
      <c r="C51" s="139"/>
      <c r="D51" s="137"/>
      <c r="E51" s="141"/>
      <c r="F51" s="179"/>
      <c r="G51" s="141"/>
      <c r="H51" s="179"/>
      <c r="I51" s="105"/>
      <c r="J51" s="139"/>
      <c r="K51" s="137"/>
      <c r="L51" s="141"/>
      <c r="M51" s="179"/>
      <c r="N51" s="141"/>
      <c r="O51" s="133"/>
      <c r="P51" s="141"/>
      <c r="Q51" s="179"/>
      <c r="R51" s="141"/>
      <c r="S51" s="133"/>
      <c r="T51" s="141"/>
      <c r="U51" s="179"/>
      <c r="V51" s="133"/>
      <c r="W51" s="134"/>
    </row>
    <row r="52" spans="1:23" x14ac:dyDescent="0.2">
      <c r="A52" s="135" t="s">
        <v>6</v>
      </c>
      <c r="B52" s="105">
        <v>9479</v>
      </c>
      <c r="C52" s="136">
        <f t="shared" ref="C52:Q54" si="17">B52*1000</f>
        <v>9479000</v>
      </c>
      <c r="D52" s="137"/>
      <c r="E52" s="141">
        <v>9648</v>
      </c>
      <c r="F52" s="137">
        <f t="shared" ref="F52:F54" si="18">E52*1000</f>
        <v>9648000</v>
      </c>
      <c r="G52" s="141">
        <v>9648</v>
      </c>
      <c r="H52" s="137">
        <f t="shared" si="17"/>
        <v>9648000</v>
      </c>
      <c r="I52" s="105">
        <v>13890</v>
      </c>
      <c r="J52" s="136">
        <f t="shared" si="17"/>
        <v>13890000</v>
      </c>
      <c r="K52" s="137"/>
      <c r="L52" s="141">
        <v>23683</v>
      </c>
      <c r="M52" s="137">
        <f t="shared" si="17"/>
        <v>23683000</v>
      </c>
      <c r="N52" s="141">
        <v>28902</v>
      </c>
      <c r="O52" s="136">
        <f t="shared" si="17"/>
        <v>28902000</v>
      </c>
      <c r="P52" s="141">
        <v>40338</v>
      </c>
      <c r="Q52" s="137">
        <f t="shared" si="17"/>
        <v>40338000</v>
      </c>
      <c r="R52" s="141">
        <v>223116</v>
      </c>
      <c r="S52" s="136">
        <f t="shared" ref="S52:U54" si="19">R52*1000</f>
        <v>223116000</v>
      </c>
      <c r="T52" s="141">
        <v>444151</v>
      </c>
      <c r="U52" s="137">
        <f t="shared" si="19"/>
        <v>444151000</v>
      </c>
      <c r="V52" s="141">
        <v>651091</v>
      </c>
      <c r="W52" s="142">
        <f t="shared" ref="W52:W54" si="20">V52*1000</f>
        <v>651091000</v>
      </c>
    </row>
    <row r="53" spans="1:23" x14ac:dyDescent="0.2">
      <c r="A53" s="135" t="s">
        <v>7</v>
      </c>
      <c r="B53" s="105">
        <v>15901</v>
      </c>
      <c r="C53" s="143">
        <f t="shared" si="17"/>
        <v>15901000</v>
      </c>
      <c r="D53" s="144"/>
      <c r="E53" s="141">
        <v>16112</v>
      </c>
      <c r="F53" s="144">
        <f t="shared" si="18"/>
        <v>16112000</v>
      </c>
      <c r="G53" s="141">
        <v>16112</v>
      </c>
      <c r="H53" s="144">
        <f t="shared" si="17"/>
        <v>16112000</v>
      </c>
      <c r="I53" s="105">
        <v>23019</v>
      </c>
      <c r="J53" s="143">
        <f t="shared" si="17"/>
        <v>23019000</v>
      </c>
      <c r="K53" s="144"/>
      <c r="L53" s="141">
        <v>35507</v>
      </c>
      <c r="M53" s="144">
        <f t="shared" si="17"/>
        <v>35507000</v>
      </c>
      <c r="N53" s="141">
        <v>41036</v>
      </c>
      <c r="O53" s="143">
        <f t="shared" si="17"/>
        <v>41036000</v>
      </c>
      <c r="P53" s="141">
        <v>53321</v>
      </c>
      <c r="Q53" s="144">
        <f t="shared" si="17"/>
        <v>53321000</v>
      </c>
      <c r="R53" s="141">
        <v>250032</v>
      </c>
      <c r="S53" s="143">
        <f t="shared" si="19"/>
        <v>250032000</v>
      </c>
      <c r="T53" s="141">
        <v>444151</v>
      </c>
      <c r="U53" s="144">
        <f t="shared" si="19"/>
        <v>444151000</v>
      </c>
      <c r="V53" s="141">
        <v>651091</v>
      </c>
      <c r="W53" s="147">
        <f t="shared" si="20"/>
        <v>651091000</v>
      </c>
    </row>
    <row r="54" spans="1:23" ht="13.5" thickBot="1" x14ac:dyDescent="0.25">
      <c r="A54" s="148" t="s">
        <v>8</v>
      </c>
      <c r="B54" s="149">
        <f>B52-B53</f>
        <v>-6422</v>
      </c>
      <c r="C54" s="150">
        <f t="shared" si="17"/>
        <v>-6422000</v>
      </c>
      <c r="D54" s="151"/>
      <c r="E54" s="149">
        <f>E52-E53</f>
        <v>-6464</v>
      </c>
      <c r="F54" s="151">
        <f t="shared" si="18"/>
        <v>-6464000</v>
      </c>
      <c r="G54" s="149">
        <f>G52-G53</f>
        <v>-6464</v>
      </c>
      <c r="H54" s="151">
        <f t="shared" si="17"/>
        <v>-6464000</v>
      </c>
      <c r="I54" s="149">
        <f>I52-I53</f>
        <v>-9129</v>
      </c>
      <c r="J54" s="150">
        <f t="shared" si="17"/>
        <v>-9129000</v>
      </c>
      <c r="K54" s="151"/>
      <c r="L54" s="149">
        <f>L52-L53</f>
        <v>-11824</v>
      </c>
      <c r="M54" s="151">
        <f t="shared" si="17"/>
        <v>-11824000</v>
      </c>
      <c r="N54" s="149">
        <f>N52-N53</f>
        <v>-12134</v>
      </c>
      <c r="O54" s="150">
        <f t="shared" si="17"/>
        <v>-12134000</v>
      </c>
      <c r="P54" s="149">
        <f>P52-P53</f>
        <v>-12983</v>
      </c>
      <c r="Q54" s="151">
        <f t="shared" si="17"/>
        <v>-12983000</v>
      </c>
      <c r="R54" s="149">
        <f>R52-R53</f>
        <v>-26916</v>
      </c>
      <c r="S54" s="150">
        <f t="shared" si="19"/>
        <v>-26916000</v>
      </c>
      <c r="T54" s="149">
        <f>T52-T53</f>
        <v>0</v>
      </c>
      <c r="U54" s="151">
        <f t="shared" si="19"/>
        <v>0</v>
      </c>
      <c r="V54" s="149">
        <f>V52-V53</f>
        <v>0</v>
      </c>
      <c r="W54" s="154">
        <f t="shared" si="20"/>
        <v>0</v>
      </c>
    </row>
    <row r="55" spans="1:23" x14ac:dyDescent="0.2">
      <c r="A55" s="135"/>
      <c r="B55" s="105"/>
      <c r="C55" s="155"/>
      <c r="D55" s="155"/>
      <c r="E55" s="138"/>
      <c r="F55" s="155"/>
      <c r="G55" s="138"/>
      <c r="H55" s="155"/>
      <c r="I55" s="138"/>
      <c r="J55" s="155"/>
      <c r="K55" s="155"/>
      <c r="L55" s="138"/>
      <c r="M55" s="155"/>
      <c r="N55" s="138"/>
      <c r="O55" s="155"/>
      <c r="P55" s="138"/>
      <c r="Q55" s="155"/>
      <c r="R55" s="138"/>
      <c r="S55" s="155"/>
      <c r="T55" s="138"/>
      <c r="U55" s="155"/>
      <c r="V55" s="138"/>
      <c r="W55" s="157"/>
    </row>
    <row r="56" spans="1:23" x14ac:dyDescent="0.2">
      <c r="A56" s="180" t="s">
        <v>59</v>
      </c>
      <c r="B56" s="105"/>
      <c r="C56" s="139"/>
      <c r="D56" s="137"/>
      <c r="E56" s="141"/>
      <c r="F56" s="179"/>
      <c r="G56" s="141"/>
      <c r="H56" s="179"/>
      <c r="I56" s="105"/>
      <c r="J56" s="139"/>
      <c r="K56" s="137"/>
      <c r="L56" s="141"/>
      <c r="M56" s="179"/>
      <c r="N56" s="141"/>
      <c r="O56" s="133"/>
      <c r="P56" s="141"/>
      <c r="Q56" s="179"/>
      <c r="R56" s="141"/>
      <c r="S56" s="133"/>
      <c r="T56" s="141"/>
      <c r="U56" s="179"/>
      <c r="V56" s="133"/>
      <c r="W56" s="134"/>
    </row>
    <row r="57" spans="1:23" x14ac:dyDescent="0.2">
      <c r="A57" s="135" t="s">
        <v>6</v>
      </c>
      <c r="B57" s="105">
        <v>74</v>
      </c>
      <c r="C57" s="136">
        <f t="shared" ref="C57:Q59" si="21">B57*1000</f>
        <v>74000</v>
      </c>
      <c r="D57" s="137"/>
      <c r="E57" s="141">
        <v>78</v>
      </c>
      <c r="F57" s="137">
        <f t="shared" ref="F57:F59" si="22">E57*1000</f>
        <v>78000</v>
      </c>
      <c r="G57" s="141">
        <v>78</v>
      </c>
      <c r="H57" s="137">
        <f t="shared" si="21"/>
        <v>78000</v>
      </c>
      <c r="I57" s="105">
        <v>118</v>
      </c>
      <c r="J57" s="136">
        <f t="shared" si="21"/>
        <v>118000</v>
      </c>
      <c r="K57" s="137"/>
      <c r="L57" s="141">
        <v>219</v>
      </c>
      <c r="M57" s="137">
        <f t="shared" si="21"/>
        <v>219000</v>
      </c>
      <c r="N57" s="141">
        <v>298</v>
      </c>
      <c r="O57" s="136">
        <f t="shared" si="21"/>
        <v>298000</v>
      </c>
      <c r="P57" s="141">
        <v>444</v>
      </c>
      <c r="Q57" s="137">
        <f t="shared" si="21"/>
        <v>444000</v>
      </c>
      <c r="R57" s="141">
        <v>2813</v>
      </c>
      <c r="S57" s="136">
        <f t="shared" ref="S57:U59" si="23">R57*1000</f>
        <v>2813000</v>
      </c>
      <c r="T57" s="141">
        <v>6264</v>
      </c>
      <c r="U57" s="137">
        <f t="shared" si="23"/>
        <v>6264000</v>
      </c>
      <c r="V57" s="141">
        <v>8440</v>
      </c>
      <c r="W57" s="142">
        <f t="shared" ref="W57:W59" si="24">V57*1000</f>
        <v>8440000</v>
      </c>
    </row>
    <row r="58" spans="1:23" x14ac:dyDescent="0.2">
      <c r="A58" s="135" t="s">
        <v>7</v>
      </c>
      <c r="B58" s="105">
        <v>124</v>
      </c>
      <c r="C58" s="143">
        <f t="shared" si="21"/>
        <v>124000</v>
      </c>
      <c r="D58" s="144"/>
      <c r="E58" s="141">
        <v>131</v>
      </c>
      <c r="F58" s="144">
        <f t="shared" si="22"/>
        <v>131000</v>
      </c>
      <c r="G58" s="141">
        <v>131</v>
      </c>
      <c r="H58" s="144">
        <f t="shared" si="21"/>
        <v>131000</v>
      </c>
      <c r="I58" s="105">
        <v>195</v>
      </c>
      <c r="J58" s="143">
        <f t="shared" si="21"/>
        <v>195000</v>
      </c>
      <c r="K58" s="144"/>
      <c r="L58" s="141">
        <v>328</v>
      </c>
      <c r="M58" s="144">
        <f t="shared" si="21"/>
        <v>328000</v>
      </c>
      <c r="N58" s="141">
        <v>423</v>
      </c>
      <c r="O58" s="143">
        <f t="shared" si="21"/>
        <v>423000</v>
      </c>
      <c r="P58" s="141">
        <v>587</v>
      </c>
      <c r="Q58" s="144">
        <f t="shared" si="21"/>
        <v>587000</v>
      </c>
      <c r="R58" s="141">
        <v>3152</v>
      </c>
      <c r="S58" s="143">
        <f t="shared" si="23"/>
        <v>3152000</v>
      </c>
      <c r="T58" s="141">
        <v>6264</v>
      </c>
      <c r="U58" s="144">
        <f t="shared" si="23"/>
        <v>6264000</v>
      </c>
      <c r="V58" s="141">
        <v>8440</v>
      </c>
      <c r="W58" s="147">
        <f t="shared" si="24"/>
        <v>8440000</v>
      </c>
    </row>
    <row r="59" spans="1:23" ht="13.5" thickBot="1" x14ac:dyDescent="0.25">
      <c r="A59" s="148" t="s">
        <v>8</v>
      </c>
      <c r="B59" s="149">
        <f>B57-B58</f>
        <v>-50</v>
      </c>
      <c r="C59" s="150">
        <f t="shared" si="21"/>
        <v>-50000</v>
      </c>
      <c r="D59" s="151"/>
      <c r="E59" s="149">
        <f>E57-E58</f>
        <v>-53</v>
      </c>
      <c r="F59" s="151">
        <f t="shared" si="22"/>
        <v>-53000</v>
      </c>
      <c r="G59" s="149">
        <f>G57-G58</f>
        <v>-53</v>
      </c>
      <c r="H59" s="151">
        <f t="shared" si="21"/>
        <v>-53000</v>
      </c>
      <c r="I59" s="149">
        <f>I57-I58</f>
        <v>-77</v>
      </c>
      <c r="J59" s="150">
        <f t="shared" si="21"/>
        <v>-77000</v>
      </c>
      <c r="K59" s="151"/>
      <c r="L59" s="149">
        <f>L57-L58</f>
        <v>-109</v>
      </c>
      <c r="M59" s="151">
        <f t="shared" si="21"/>
        <v>-109000</v>
      </c>
      <c r="N59" s="149">
        <f>N57-N58</f>
        <v>-125</v>
      </c>
      <c r="O59" s="150">
        <f t="shared" si="21"/>
        <v>-125000</v>
      </c>
      <c r="P59" s="149">
        <f>P57-P58</f>
        <v>-143</v>
      </c>
      <c r="Q59" s="151">
        <f t="shared" si="21"/>
        <v>-143000</v>
      </c>
      <c r="R59" s="149">
        <f>R57-R58</f>
        <v>-339</v>
      </c>
      <c r="S59" s="150">
        <f t="shared" si="23"/>
        <v>-339000</v>
      </c>
      <c r="T59" s="149">
        <f>T57-T58</f>
        <v>0</v>
      </c>
      <c r="U59" s="151">
        <f t="shared" si="23"/>
        <v>0</v>
      </c>
      <c r="V59" s="149">
        <f>V57-V58</f>
        <v>0</v>
      </c>
      <c r="W59" s="154">
        <f t="shared" si="24"/>
        <v>0</v>
      </c>
    </row>
    <row r="60" spans="1:23" x14ac:dyDescent="0.2">
      <c r="A60" s="135"/>
      <c r="B60" s="105"/>
      <c r="C60" s="155"/>
      <c r="D60" s="155"/>
      <c r="E60" s="138"/>
      <c r="F60" s="155"/>
      <c r="G60" s="138"/>
      <c r="H60" s="155"/>
      <c r="I60" s="138"/>
      <c r="J60" s="155"/>
      <c r="K60" s="155"/>
      <c r="L60" s="138"/>
      <c r="M60" s="155"/>
      <c r="N60" s="138"/>
      <c r="O60" s="155"/>
      <c r="P60" s="138"/>
      <c r="Q60" s="155"/>
      <c r="R60" s="138"/>
      <c r="S60" s="155"/>
      <c r="T60" s="138"/>
      <c r="U60" s="155"/>
      <c r="V60" s="138"/>
      <c r="W60" s="157"/>
    </row>
    <row r="61" spans="1:23" ht="25.5" x14ac:dyDescent="0.2">
      <c r="A61" s="180" t="s">
        <v>60</v>
      </c>
      <c r="B61" s="105"/>
      <c r="C61" s="139"/>
      <c r="D61" s="137"/>
      <c r="E61" s="141"/>
      <c r="F61" s="179"/>
      <c r="G61" s="141"/>
      <c r="H61" s="179"/>
      <c r="I61" s="105"/>
      <c r="J61" s="139"/>
      <c r="K61" s="137"/>
      <c r="L61" s="141"/>
      <c r="M61" s="179"/>
      <c r="N61" s="141"/>
      <c r="O61" s="133"/>
      <c r="P61" s="141"/>
      <c r="Q61" s="179"/>
      <c r="R61" s="141"/>
      <c r="S61" s="133"/>
      <c r="T61" s="141"/>
      <c r="U61" s="179"/>
      <c r="V61" s="133"/>
      <c r="W61" s="134"/>
    </row>
    <row r="62" spans="1:23" x14ac:dyDescent="0.2">
      <c r="A62" s="135" t="s">
        <v>6</v>
      </c>
      <c r="B62" s="105">
        <v>344</v>
      </c>
      <c r="C62" s="136">
        <f t="shared" ref="C62:Q64" si="25">B62*1000</f>
        <v>344000</v>
      </c>
      <c r="D62" s="137"/>
      <c r="E62" s="141">
        <v>353</v>
      </c>
      <c r="F62" s="137">
        <f t="shared" ref="F62:F64" si="26">E62*1000</f>
        <v>353000</v>
      </c>
      <c r="G62" s="141">
        <v>353</v>
      </c>
      <c r="H62" s="137">
        <f t="shared" si="25"/>
        <v>353000</v>
      </c>
      <c r="I62" s="105">
        <v>513</v>
      </c>
      <c r="J62" s="136">
        <f t="shared" si="25"/>
        <v>513000</v>
      </c>
      <c r="K62" s="137"/>
      <c r="L62" s="141">
        <v>892</v>
      </c>
      <c r="M62" s="137">
        <f t="shared" si="25"/>
        <v>892000</v>
      </c>
      <c r="N62" s="141">
        <v>1107</v>
      </c>
      <c r="O62" s="136">
        <f t="shared" si="25"/>
        <v>1107000</v>
      </c>
      <c r="P62" s="141">
        <v>1572</v>
      </c>
      <c r="Q62" s="137">
        <f t="shared" si="25"/>
        <v>1572000</v>
      </c>
      <c r="R62" s="141">
        <v>8939</v>
      </c>
      <c r="S62" s="136">
        <f t="shared" ref="S62:U64" si="27">R62*1000</f>
        <v>8939000</v>
      </c>
      <c r="T62" s="141">
        <v>18089</v>
      </c>
      <c r="U62" s="137">
        <f t="shared" si="27"/>
        <v>18089000</v>
      </c>
      <c r="V62" s="141">
        <v>26027</v>
      </c>
      <c r="W62" s="142">
        <f t="shared" ref="W62:W64" si="28">V62*1000</f>
        <v>26027000</v>
      </c>
    </row>
    <row r="63" spans="1:23" x14ac:dyDescent="0.2">
      <c r="A63" s="135" t="s">
        <v>7</v>
      </c>
      <c r="B63" s="105">
        <v>577</v>
      </c>
      <c r="C63" s="143">
        <f t="shared" si="25"/>
        <v>577000</v>
      </c>
      <c r="D63" s="144"/>
      <c r="E63" s="141">
        <v>589</v>
      </c>
      <c r="F63" s="144">
        <f t="shared" si="26"/>
        <v>589000</v>
      </c>
      <c r="G63" s="141">
        <v>589</v>
      </c>
      <c r="H63" s="144">
        <f t="shared" si="25"/>
        <v>589000</v>
      </c>
      <c r="I63" s="105">
        <v>850</v>
      </c>
      <c r="J63" s="143">
        <f t="shared" si="25"/>
        <v>850000</v>
      </c>
      <c r="K63" s="144"/>
      <c r="L63" s="141">
        <v>1337</v>
      </c>
      <c r="M63" s="144">
        <f t="shared" si="25"/>
        <v>1337000</v>
      </c>
      <c r="N63" s="141">
        <v>1572</v>
      </c>
      <c r="O63" s="143">
        <f t="shared" si="25"/>
        <v>1572000</v>
      </c>
      <c r="P63" s="141">
        <v>2078</v>
      </c>
      <c r="Q63" s="144">
        <f t="shared" si="25"/>
        <v>2078000</v>
      </c>
      <c r="R63" s="141">
        <v>10017</v>
      </c>
      <c r="S63" s="143">
        <f t="shared" si="27"/>
        <v>10017000</v>
      </c>
      <c r="T63" s="141">
        <v>18089</v>
      </c>
      <c r="U63" s="144">
        <f t="shared" si="27"/>
        <v>18089000</v>
      </c>
      <c r="V63" s="141">
        <v>26027</v>
      </c>
      <c r="W63" s="147">
        <f t="shared" si="28"/>
        <v>26027000</v>
      </c>
    </row>
    <row r="64" spans="1:23" ht="13.5" thickBot="1" x14ac:dyDescent="0.25">
      <c r="A64" s="148" t="s">
        <v>8</v>
      </c>
      <c r="B64" s="149">
        <f>B62-B63</f>
        <v>-233</v>
      </c>
      <c r="C64" s="150">
        <f t="shared" si="25"/>
        <v>-233000</v>
      </c>
      <c r="D64" s="151"/>
      <c r="E64" s="149">
        <f>E62-E63</f>
        <v>-236</v>
      </c>
      <c r="F64" s="151">
        <f t="shared" si="26"/>
        <v>-236000</v>
      </c>
      <c r="G64" s="149">
        <f>G62-G63</f>
        <v>-236</v>
      </c>
      <c r="H64" s="151">
        <f t="shared" si="25"/>
        <v>-236000</v>
      </c>
      <c r="I64" s="149">
        <f>I62-I63</f>
        <v>-337</v>
      </c>
      <c r="J64" s="150">
        <f t="shared" si="25"/>
        <v>-337000</v>
      </c>
      <c r="K64" s="151"/>
      <c r="L64" s="149">
        <f>L62-L63</f>
        <v>-445</v>
      </c>
      <c r="M64" s="151">
        <f t="shared" si="25"/>
        <v>-445000</v>
      </c>
      <c r="N64" s="149">
        <f>N62-N63</f>
        <v>-465</v>
      </c>
      <c r="O64" s="150">
        <f t="shared" si="25"/>
        <v>-465000</v>
      </c>
      <c r="P64" s="149">
        <f>P62-P63</f>
        <v>-506</v>
      </c>
      <c r="Q64" s="151">
        <f t="shared" si="25"/>
        <v>-506000</v>
      </c>
      <c r="R64" s="149">
        <f>R62-R63</f>
        <v>-1078</v>
      </c>
      <c r="S64" s="150">
        <f t="shared" si="27"/>
        <v>-1078000</v>
      </c>
      <c r="T64" s="149">
        <f>T62-T63</f>
        <v>0</v>
      </c>
      <c r="U64" s="151">
        <f t="shared" si="27"/>
        <v>0</v>
      </c>
      <c r="V64" s="149">
        <f>V62-V63</f>
        <v>0</v>
      </c>
      <c r="W64" s="154">
        <f t="shared" si="28"/>
        <v>0</v>
      </c>
    </row>
    <row r="65" spans="1:23" x14ac:dyDescent="0.2">
      <c r="A65" s="135"/>
      <c r="B65" s="105"/>
      <c r="C65" s="155"/>
      <c r="D65" s="155"/>
      <c r="E65" s="138"/>
      <c r="F65" s="155"/>
      <c r="G65" s="138"/>
      <c r="H65" s="155"/>
      <c r="I65" s="138"/>
      <c r="J65" s="155"/>
      <c r="K65" s="155"/>
      <c r="L65" s="138"/>
      <c r="M65" s="155"/>
      <c r="N65" s="138"/>
      <c r="O65" s="155"/>
      <c r="P65" s="138"/>
      <c r="Q65" s="155"/>
      <c r="R65" s="138"/>
      <c r="S65" s="155"/>
      <c r="T65" s="138"/>
      <c r="U65" s="155"/>
      <c r="V65" s="138"/>
      <c r="W65" s="157"/>
    </row>
    <row r="66" spans="1:23" x14ac:dyDescent="0.2">
      <c r="A66" s="180" t="s">
        <v>61</v>
      </c>
      <c r="B66" s="105"/>
      <c r="C66" s="139"/>
      <c r="D66" s="137"/>
      <c r="E66" s="141"/>
      <c r="F66" s="179"/>
      <c r="G66" s="141"/>
      <c r="H66" s="179"/>
      <c r="I66" s="105"/>
      <c r="J66" s="139"/>
      <c r="K66" s="137"/>
      <c r="L66" s="141"/>
      <c r="M66" s="179"/>
      <c r="N66" s="141"/>
      <c r="O66" s="133"/>
      <c r="P66" s="141"/>
      <c r="Q66" s="179"/>
      <c r="R66" s="141"/>
      <c r="S66" s="133"/>
      <c r="T66" s="141"/>
      <c r="U66" s="179"/>
      <c r="V66" s="133"/>
      <c r="W66" s="134"/>
    </row>
    <row r="67" spans="1:23" x14ac:dyDescent="0.2">
      <c r="A67" s="135" t="s">
        <v>6</v>
      </c>
      <c r="B67" s="105">
        <v>51</v>
      </c>
      <c r="C67" s="136">
        <f t="shared" ref="C67:Q69" si="29">B67*1000</f>
        <v>51000</v>
      </c>
      <c r="D67" s="137"/>
      <c r="E67" s="141">
        <v>51</v>
      </c>
      <c r="F67" s="137">
        <f t="shared" ref="F67:F69" si="30">E67*1000</f>
        <v>51000</v>
      </c>
      <c r="G67" s="141">
        <v>51</v>
      </c>
      <c r="H67" s="137">
        <f t="shared" si="29"/>
        <v>51000</v>
      </c>
      <c r="I67" s="105">
        <v>72</v>
      </c>
      <c r="J67" s="136">
        <f t="shared" si="29"/>
        <v>72000</v>
      </c>
      <c r="K67" s="137"/>
      <c r="L67" s="141">
        <v>119</v>
      </c>
      <c r="M67" s="137">
        <f t="shared" si="29"/>
        <v>119000</v>
      </c>
      <c r="N67" s="141">
        <v>143</v>
      </c>
      <c r="O67" s="136">
        <f t="shared" si="29"/>
        <v>143000</v>
      </c>
      <c r="P67" s="141">
        <v>195</v>
      </c>
      <c r="Q67" s="137">
        <f t="shared" si="29"/>
        <v>195000</v>
      </c>
      <c r="R67" s="141">
        <v>1140</v>
      </c>
      <c r="S67" s="136">
        <f t="shared" ref="S67:U69" si="31">R67*1000</f>
        <v>1140000</v>
      </c>
      <c r="T67" s="141">
        <v>2240</v>
      </c>
      <c r="U67" s="137">
        <f t="shared" si="31"/>
        <v>2240000</v>
      </c>
      <c r="V67" s="141">
        <v>3326</v>
      </c>
      <c r="W67" s="142">
        <f t="shared" ref="W67:W69" si="32">V67*1000</f>
        <v>3326000</v>
      </c>
    </row>
    <row r="68" spans="1:23" x14ac:dyDescent="0.2">
      <c r="A68" s="135" t="s">
        <v>7</v>
      </c>
      <c r="B68" s="105">
        <v>85</v>
      </c>
      <c r="C68" s="143">
        <f t="shared" si="29"/>
        <v>85000</v>
      </c>
      <c r="D68" s="144"/>
      <c r="E68" s="141">
        <v>85</v>
      </c>
      <c r="F68" s="144">
        <f t="shared" si="30"/>
        <v>85000</v>
      </c>
      <c r="G68" s="141">
        <v>85</v>
      </c>
      <c r="H68" s="144">
        <f t="shared" si="29"/>
        <v>85000</v>
      </c>
      <c r="I68" s="105">
        <v>119</v>
      </c>
      <c r="J68" s="143">
        <f t="shared" si="29"/>
        <v>119000</v>
      </c>
      <c r="K68" s="144"/>
      <c r="L68" s="141">
        <v>179</v>
      </c>
      <c r="M68" s="144">
        <f t="shared" si="29"/>
        <v>179000</v>
      </c>
      <c r="N68" s="141">
        <v>203</v>
      </c>
      <c r="O68" s="143">
        <f t="shared" si="29"/>
        <v>203000</v>
      </c>
      <c r="P68" s="141">
        <v>258</v>
      </c>
      <c r="Q68" s="144">
        <f t="shared" si="29"/>
        <v>258000</v>
      </c>
      <c r="R68" s="141">
        <v>1278</v>
      </c>
      <c r="S68" s="143">
        <f t="shared" si="31"/>
        <v>1278000</v>
      </c>
      <c r="T68" s="141">
        <v>2240</v>
      </c>
      <c r="U68" s="144">
        <f t="shared" si="31"/>
        <v>2240000</v>
      </c>
      <c r="V68" s="141">
        <v>3326</v>
      </c>
      <c r="W68" s="147">
        <f t="shared" si="32"/>
        <v>3326000</v>
      </c>
    </row>
    <row r="69" spans="1:23" ht="13.5" thickBot="1" x14ac:dyDescent="0.25">
      <c r="A69" s="148" t="s">
        <v>8</v>
      </c>
      <c r="B69" s="149">
        <f>B67-B68</f>
        <v>-34</v>
      </c>
      <c r="C69" s="150">
        <f t="shared" si="29"/>
        <v>-34000</v>
      </c>
      <c r="D69" s="151"/>
      <c r="E69" s="149">
        <f>E67-E68</f>
        <v>-34</v>
      </c>
      <c r="F69" s="151">
        <f t="shared" si="30"/>
        <v>-34000</v>
      </c>
      <c r="G69" s="149">
        <f>G67-G68</f>
        <v>-34</v>
      </c>
      <c r="H69" s="151">
        <f t="shared" si="29"/>
        <v>-34000</v>
      </c>
      <c r="I69" s="149">
        <f>I67-I68</f>
        <v>-47</v>
      </c>
      <c r="J69" s="150">
        <f t="shared" si="29"/>
        <v>-47000</v>
      </c>
      <c r="K69" s="151"/>
      <c r="L69" s="149">
        <f>L67-L68</f>
        <v>-60</v>
      </c>
      <c r="M69" s="151">
        <f t="shared" si="29"/>
        <v>-60000</v>
      </c>
      <c r="N69" s="149">
        <f>N67-N68</f>
        <v>-60</v>
      </c>
      <c r="O69" s="150">
        <f t="shared" si="29"/>
        <v>-60000</v>
      </c>
      <c r="P69" s="149">
        <f>P67-P68</f>
        <v>-63</v>
      </c>
      <c r="Q69" s="151">
        <f t="shared" si="29"/>
        <v>-63000</v>
      </c>
      <c r="R69" s="149">
        <f>R67-R68</f>
        <v>-138</v>
      </c>
      <c r="S69" s="150">
        <f t="shared" si="31"/>
        <v>-138000</v>
      </c>
      <c r="T69" s="149">
        <f>T67-T68</f>
        <v>0</v>
      </c>
      <c r="U69" s="151">
        <f t="shared" si="31"/>
        <v>0</v>
      </c>
      <c r="V69" s="149">
        <f>V67-V68</f>
        <v>0</v>
      </c>
      <c r="W69" s="154">
        <f t="shared" si="32"/>
        <v>0</v>
      </c>
    </row>
    <row r="70" spans="1:23" x14ac:dyDescent="0.2">
      <c r="A70" s="130"/>
      <c r="B70" s="105"/>
      <c r="C70" s="155"/>
      <c r="D70" s="155"/>
      <c r="E70" s="138"/>
      <c r="F70" s="155"/>
      <c r="G70" s="138"/>
      <c r="H70" s="155"/>
      <c r="I70" s="138"/>
      <c r="J70" s="155"/>
      <c r="K70" s="155"/>
      <c r="L70" s="138"/>
      <c r="M70" s="155"/>
      <c r="N70" s="138"/>
      <c r="O70" s="155"/>
      <c r="P70" s="138"/>
      <c r="Q70" s="155"/>
      <c r="R70" s="138"/>
      <c r="S70" s="155"/>
      <c r="T70" s="138"/>
      <c r="U70" s="155"/>
      <c r="V70" s="138"/>
      <c r="W70" s="181"/>
    </row>
    <row r="71" spans="1:23" s="227" customFormat="1" x14ac:dyDescent="0.2">
      <c r="A71" s="133"/>
      <c r="B71" s="105"/>
      <c r="C71" s="155"/>
      <c r="D71" s="155"/>
      <c r="E71" s="138"/>
      <c r="F71" s="155"/>
      <c r="G71" s="138"/>
      <c r="H71" s="155"/>
      <c r="I71" s="138"/>
      <c r="J71" s="155"/>
      <c r="K71" s="155"/>
      <c r="L71" s="138"/>
      <c r="M71" s="155"/>
      <c r="N71" s="138"/>
      <c r="O71" s="155"/>
      <c r="P71" s="138"/>
      <c r="Q71" s="155"/>
      <c r="R71" s="138"/>
      <c r="S71" s="155"/>
      <c r="T71" s="138"/>
      <c r="U71" s="155"/>
      <c r="V71" s="138"/>
      <c r="W71" s="155"/>
    </row>
    <row r="72" spans="1:23" ht="13.5" thickBot="1" x14ac:dyDescent="0.25">
      <c r="A72" s="133"/>
      <c r="B72" s="105"/>
      <c r="C72" s="155"/>
      <c r="D72" s="155"/>
      <c r="E72" s="138"/>
      <c r="F72" s="155"/>
      <c r="G72" s="138"/>
      <c r="H72" s="155"/>
      <c r="I72" s="138"/>
      <c r="J72" s="155"/>
      <c r="K72" s="155"/>
      <c r="L72" s="138"/>
      <c r="M72" s="155"/>
      <c r="N72" s="138"/>
      <c r="O72" s="155"/>
      <c r="P72" s="138"/>
      <c r="Q72" s="155"/>
      <c r="R72" s="138"/>
      <c r="S72" s="155"/>
      <c r="T72" s="138"/>
      <c r="U72" s="155"/>
      <c r="V72" s="138"/>
      <c r="W72" s="155"/>
    </row>
    <row r="73" spans="1:23" ht="27" customHeight="1" x14ac:dyDescent="0.2">
      <c r="A73" s="182" t="s">
        <v>62</v>
      </c>
      <c r="B73" s="236" t="s">
        <v>156</v>
      </c>
      <c r="C73" s="314">
        <v>2015</v>
      </c>
      <c r="D73" s="3" t="s">
        <v>157</v>
      </c>
      <c r="E73" s="236" t="s">
        <v>158</v>
      </c>
      <c r="F73" s="3" t="s">
        <v>1</v>
      </c>
      <c r="G73" s="236" t="s">
        <v>148</v>
      </c>
      <c r="H73" s="3">
        <v>2014</v>
      </c>
      <c r="I73" s="236" t="s">
        <v>149</v>
      </c>
      <c r="J73" s="314">
        <v>2013</v>
      </c>
      <c r="K73" s="3"/>
      <c r="L73" s="236" t="s">
        <v>150</v>
      </c>
      <c r="M73" s="3">
        <v>2012</v>
      </c>
      <c r="N73" s="236" t="s">
        <v>151</v>
      </c>
      <c r="O73" s="314">
        <v>2011</v>
      </c>
      <c r="P73" s="236" t="s">
        <v>152</v>
      </c>
      <c r="Q73" s="3">
        <v>2010</v>
      </c>
      <c r="R73" s="236" t="s">
        <v>153</v>
      </c>
      <c r="S73" s="314">
        <v>2009</v>
      </c>
      <c r="T73" s="236" t="s">
        <v>154</v>
      </c>
      <c r="U73" s="3">
        <v>2008</v>
      </c>
      <c r="V73" s="236" t="s">
        <v>155</v>
      </c>
      <c r="W73" s="315">
        <v>2007</v>
      </c>
    </row>
    <row r="74" spans="1:23" x14ac:dyDescent="0.2">
      <c r="A74" s="104" t="s">
        <v>2</v>
      </c>
      <c r="B74" s="105"/>
      <c r="C74" s="170">
        <f>SUM(C79,C83)</f>
        <v>3653000</v>
      </c>
      <c r="D74" s="171">
        <f>SUM(D79,D83)</f>
        <v>0</v>
      </c>
      <c r="E74" s="138">
        <f>D74*1000</f>
        <v>0</v>
      </c>
      <c r="F74" s="170">
        <f>E74+H74</f>
        <v>2603000</v>
      </c>
      <c r="G74" s="108"/>
      <c r="H74" s="170">
        <f>SUM(H79,H83)</f>
        <v>2603000</v>
      </c>
      <c r="I74" s="108"/>
      <c r="J74" s="170">
        <f>SUM(J79,J83)</f>
        <v>1517000</v>
      </c>
      <c r="K74" s="171"/>
      <c r="L74" s="108"/>
      <c r="M74" s="170">
        <f>SUM(M79,M83)</f>
        <v>3532000</v>
      </c>
      <c r="N74" s="108"/>
      <c r="O74" s="170">
        <f>SUM(O79,O83)</f>
        <v>2860000</v>
      </c>
      <c r="P74" s="108"/>
      <c r="Q74" s="170">
        <f>SUM(Q79,Q83)</f>
        <v>19898000</v>
      </c>
      <c r="R74" s="108"/>
      <c r="S74" s="170">
        <f>SUM(S79,S83)</f>
        <v>29590000</v>
      </c>
      <c r="T74" s="108"/>
      <c r="U74" s="170">
        <f>SUM(U79,U83)</f>
        <v>2643000</v>
      </c>
      <c r="V74" s="108"/>
      <c r="W74" s="172">
        <f>SUM(W78,W82)</f>
        <v>0</v>
      </c>
    </row>
    <row r="75" spans="1:23" x14ac:dyDescent="0.2">
      <c r="A75" s="104" t="s">
        <v>3</v>
      </c>
      <c r="B75" s="105"/>
      <c r="C75" s="183">
        <f>SUM(C80,C84)</f>
        <v>3743000</v>
      </c>
      <c r="D75" s="171">
        <f>SUM(D80,D84)</f>
        <v>-5079</v>
      </c>
      <c r="E75" s="138">
        <f>D75*1000</f>
        <v>-5079000</v>
      </c>
      <c r="F75" s="183">
        <f>E75+H75</f>
        <v>2602000</v>
      </c>
      <c r="G75" s="108"/>
      <c r="H75" s="183">
        <f>SUM(H80,H84)</f>
        <v>7681000</v>
      </c>
      <c r="I75" s="108"/>
      <c r="J75" s="183">
        <f>SUM(J80,J84)</f>
        <v>5246000</v>
      </c>
      <c r="K75" s="171"/>
      <c r="L75" s="108"/>
      <c r="M75" s="183">
        <f>SUM(M80,M84)</f>
        <v>11895000</v>
      </c>
      <c r="N75" s="108"/>
      <c r="O75" s="183">
        <f>SUM(O80,O84)</f>
        <v>6690000</v>
      </c>
      <c r="P75" s="108"/>
      <c r="Q75" s="183">
        <f>SUM(Q80,Q84)</f>
        <v>21940000</v>
      </c>
      <c r="R75" s="108"/>
      <c r="S75" s="183">
        <f>SUM(S80,S84)</f>
        <v>31409000</v>
      </c>
      <c r="T75" s="108"/>
      <c r="U75" s="183">
        <f>SUM(U80,U84)</f>
        <v>2643000</v>
      </c>
      <c r="V75" s="108"/>
      <c r="W75" s="184">
        <f>SUM(W79,W83)</f>
        <v>0</v>
      </c>
    </row>
    <row r="76" spans="1:23" x14ac:dyDescent="0.2">
      <c r="A76" s="104" t="s">
        <v>4</v>
      </c>
      <c r="B76" s="105"/>
      <c r="C76" s="118">
        <f>C74-C75</f>
        <v>-90000</v>
      </c>
      <c r="D76" s="124">
        <f>D74-D75</f>
        <v>5079</v>
      </c>
      <c r="E76" s="124">
        <f>E74-E75</f>
        <v>5079000</v>
      </c>
      <c r="F76" s="118">
        <f>F74-F75</f>
        <v>1000</v>
      </c>
      <c r="G76" s="108"/>
      <c r="H76" s="118">
        <f>H74-H75</f>
        <v>-5078000</v>
      </c>
      <c r="I76" s="108"/>
      <c r="J76" s="118">
        <f>J74-J75</f>
        <v>-3729000</v>
      </c>
      <c r="K76" s="155"/>
      <c r="L76" s="108"/>
      <c r="M76" s="118">
        <f>M74-M75</f>
        <v>-8363000</v>
      </c>
      <c r="N76" s="108"/>
      <c r="O76" s="118">
        <f>O74-O75</f>
        <v>-3830000</v>
      </c>
      <c r="P76" s="108"/>
      <c r="Q76" s="118">
        <f>Q74-Q75</f>
        <v>-2042000</v>
      </c>
      <c r="R76" s="108"/>
      <c r="S76" s="118">
        <f>S74-S75</f>
        <v>-1819000</v>
      </c>
      <c r="T76" s="108"/>
      <c r="U76" s="118">
        <f>U74-U75</f>
        <v>0</v>
      </c>
      <c r="V76" s="108"/>
      <c r="W76" s="120">
        <f>W74-W75</f>
        <v>0</v>
      </c>
    </row>
    <row r="77" spans="1:23" x14ac:dyDescent="0.2">
      <c r="A77" s="135"/>
      <c r="B77" s="105"/>
      <c r="C77" s="155"/>
      <c r="D77" s="155"/>
      <c r="E77" s="138"/>
      <c r="F77" s="155"/>
      <c r="G77" s="138"/>
      <c r="H77" s="155"/>
      <c r="I77" s="138"/>
      <c r="J77" s="155"/>
      <c r="K77" s="155"/>
      <c r="L77" s="138"/>
      <c r="M77" s="155"/>
      <c r="N77" s="138"/>
      <c r="O77" s="155"/>
      <c r="P77" s="138"/>
      <c r="Q77" s="155"/>
      <c r="R77" s="138"/>
      <c r="S77" s="155"/>
      <c r="T77" s="138"/>
      <c r="U77" s="155"/>
      <c r="V77" s="105"/>
      <c r="W77" s="157"/>
    </row>
    <row r="78" spans="1:23" ht="25.5" x14ac:dyDescent="0.2">
      <c r="A78" s="180" t="s">
        <v>63</v>
      </c>
      <c r="B78" s="105"/>
      <c r="C78" s="139"/>
      <c r="D78" s="137"/>
      <c r="E78" s="141"/>
      <c r="F78" s="179"/>
      <c r="G78" s="141"/>
      <c r="H78" s="179"/>
      <c r="I78" s="105"/>
      <c r="J78" s="139"/>
      <c r="K78" s="137"/>
      <c r="L78" s="141"/>
      <c r="M78" s="179"/>
      <c r="N78" s="141"/>
      <c r="O78" s="133"/>
      <c r="P78" s="141"/>
      <c r="Q78" s="179"/>
      <c r="R78" s="141"/>
      <c r="S78" s="133"/>
      <c r="T78" s="141"/>
      <c r="U78" s="179"/>
      <c r="V78" s="133"/>
      <c r="W78" s="313" t="s">
        <v>64</v>
      </c>
    </row>
    <row r="79" spans="1:23" ht="12.75" customHeight="1" x14ac:dyDescent="0.2">
      <c r="A79" s="135" t="s">
        <v>6</v>
      </c>
      <c r="B79" s="105">
        <v>3653</v>
      </c>
      <c r="C79" s="136">
        <f t="shared" ref="C79:Q81" si="33">B79*1000</f>
        <v>3653000</v>
      </c>
      <c r="D79" s="137">
        <v>0</v>
      </c>
      <c r="E79" s="138">
        <f>D79*1000</f>
        <v>0</v>
      </c>
      <c r="F79" s="185">
        <f>E79+H79</f>
        <v>2513000</v>
      </c>
      <c r="G79" s="141">
        <v>2513</v>
      </c>
      <c r="H79" s="137">
        <f t="shared" si="33"/>
        <v>2513000</v>
      </c>
      <c r="I79" s="105">
        <v>1517</v>
      </c>
      <c r="J79" s="136">
        <f t="shared" si="33"/>
        <v>1517000</v>
      </c>
      <c r="K79" s="137"/>
      <c r="L79" s="141">
        <v>3532</v>
      </c>
      <c r="M79" s="137">
        <f t="shared" si="33"/>
        <v>3532000</v>
      </c>
      <c r="N79" s="141">
        <v>2513</v>
      </c>
      <c r="O79" s="136">
        <f t="shared" si="33"/>
        <v>2513000</v>
      </c>
      <c r="P79" s="141">
        <v>19898</v>
      </c>
      <c r="Q79" s="137">
        <f t="shared" si="33"/>
        <v>19898000</v>
      </c>
      <c r="R79" s="141">
        <v>27463</v>
      </c>
      <c r="S79" s="136">
        <f t="shared" ref="S79:U81" si="34">R79*1000</f>
        <v>27463000</v>
      </c>
      <c r="T79" s="141">
        <v>2041</v>
      </c>
      <c r="U79" s="137">
        <f t="shared" si="34"/>
        <v>2041000</v>
      </c>
      <c r="V79" s="141"/>
      <c r="W79" s="310"/>
    </row>
    <row r="80" spans="1:23" x14ac:dyDescent="0.2">
      <c r="A80" s="135" t="s">
        <v>7</v>
      </c>
      <c r="B80" s="105">
        <v>3743</v>
      </c>
      <c r="C80" s="143">
        <f t="shared" si="33"/>
        <v>3743000</v>
      </c>
      <c r="D80" s="144">
        <v>-4904</v>
      </c>
      <c r="E80" s="138">
        <f>D80*1000</f>
        <v>-4904000</v>
      </c>
      <c r="F80" s="186">
        <f>E80+H80</f>
        <v>2512000</v>
      </c>
      <c r="G80" s="141">
        <v>7416</v>
      </c>
      <c r="H80" s="144">
        <f t="shared" si="33"/>
        <v>7416000</v>
      </c>
      <c r="I80" s="105">
        <v>5246</v>
      </c>
      <c r="J80" s="143">
        <f t="shared" si="33"/>
        <v>5246000</v>
      </c>
      <c r="K80" s="144"/>
      <c r="L80" s="141">
        <v>11895</v>
      </c>
      <c r="M80" s="144">
        <f t="shared" si="33"/>
        <v>11895000</v>
      </c>
      <c r="N80" s="141">
        <v>5877</v>
      </c>
      <c r="O80" s="143">
        <f t="shared" si="33"/>
        <v>5877000</v>
      </c>
      <c r="P80" s="141">
        <v>21940</v>
      </c>
      <c r="Q80" s="144">
        <f t="shared" si="33"/>
        <v>21940000</v>
      </c>
      <c r="R80" s="141">
        <v>29151</v>
      </c>
      <c r="S80" s="143">
        <f t="shared" si="34"/>
        <v>29151000</v>
      </c>
      <c r="T80" s="141">
        <v>2041</v>
      </c>
      <c r="U80" s="144">
        <f t="shared" si="34"/>
        <v>2041000</v>
      </c>
      <c r="V80" s="141"/>
      <c r="W80" s="310"/>
    </row>
    <row r="81" spans="1:24" ht="13.5" thickBot="1" x14ac:dyDescent="0.25">
      <c r="A81" s="148" t="s">
        <v>8</v>
      </c>
      <c r="B81" s="149">
        <f>B79-B80</f>
        <v>-90</v>
      </c>
      <c r="C81" s="150">
        <f t="shared" si="33"/>
        <v>-90000</v>
      </c>
      <c r="D81" s="151"/>
      <c r="E81" s="149">
        <f>E79-E80</f>
        <v>4904000</v>
      </c>
      <c r="F81" s="187">
        <f>F79-F80</f>
        <v>1000</v>
      </c>
      <c r="G81" s="149">
        <f>G79-G80</f>
        <v>-4903</v>
      </c>
      <c r="H81" s="151">
        <f t="shared" si="33"/>
        <v>-4903000</v>
      </c>
      <c r="I81" s="149">
        <f>I79-I80</f>
        <v>-3729</v>
      </c>
      <c r="J81" s="150">
        <f t="shared" si="33"/>
        <v>-3729000</v>
      </c>
      <c r="K81" s="151"/>
      <c r="L81" s="149">
        <f>L79-L80</f>
        <v>-8363</v>
      </c>
      <c r="M81" s="151">
        <f t="shared" si="33"/>
        <v>-8363000</v>
      </c>
      <c r="N81" s="149">
        <f>N79-N80</f>
        <v>-3364</v>
      </c>
      <c r="O81" s="150">
        <f t="shared" si="33"/>
        <v>-3364000</v>
      </c>
      <c r="P81" s="149">
        <f>P79-P80</f>
        <v>-2042</v>
      </c>
      <c r="Q81" s="151">
        <f t="shared" si="33"/>
        <v>-2042000</v>
      </c>
      <c r="R81" s="149">
        <f>R79-R80</f>
        <v>-1688</v>
      </c>
      <c r="S81" s="150">
        <f t="shared" si="34"/>
        <v>-1688000</v>
      </c>
      <c r="T81" s="149">
        <f>T79-T80</f>
        <v>0</v>
      </c>
      <c r="U81" s="151">
        <f t="shared" si="34"/>
        <v>0</v>
      </c>
      <c r="V81" s="149">
        <f>V79-V80</f>
        <v>0</v>
      </c>
      <c r="W81" s="311"/>
      <c r="X81" s="161"/>
    </row>
    <row r="82" spans="1:24" ht="25.5" x14ac:dyDescent="0.2">
      <c r="A82" s="188" t="s">
        <v>65</v>
      </c>
      <c r="B82" s="103"/>
      <c r="C82" s="127"/>
      <c r="D82" s="128"/>
      <c r="E82" s="129"/>
      <c r="F82" s="131"/>
      <c r="G82" s="129"/>
      <c r="H82" s="131"/>
      <c r="I82" s="103"/>
      <c r="J82" s="127"/>
      <c r="K82" s="128"/>
      <c r="L82" s="129"/>
      <c r="M82" s="131"/>
      <c r="N82" s="129"/>
      <c r="O82" s="130"/>
      <c r="P82" s="129"/>
      <c r="Q82" s="131"/>
      <c r="R82" s="129"/>
      <c r="S82" s="130"/>
      <c r="T82" s="129"/>
      <c r="U82" s="131"/>
      <c r="V82" s="130"/>
      <c r="W82" s="309" t="s">
        <v>64</v>
      </c>
    </row>
    <row r="83" spans="1:24" ht="12.75" customHeight="1" x14ac:dyDescent="0.2">
      <c r="A83" s="135" t="s">
        <v>6</v>
      </c>
      <c r="B83" s="105">
        <v>0</v>
      </c>
      <c r="C83" s="136">
        <f t="shared" ref="C83:Q85" si="35">B83*1000</f>
        <v>0</v>
      </c>
      <c r="D83" s="137">
        <v>0</v>
      </c>
      <c r="E83" s="138">
        <f>D83*1000</f>
        <v>0</v>
      </c>
      <c r="F83" s="185">
        <f>E83+H83</f>
        <v>90000</v>
      </c>
      <c r="G83" s="141">
        <v>90</v>
      </c>
      <c r="H83" s="137">
        <f t="shared" si="35"/>
        <v>90000</v>
      </c>
      <c r="I83" s="105">
        <v>0</v>
      </c>
      <c r="J83" s="136">
        <f t="shared" si="35"/>
        <v>0</v>
      </c>
      <c r="K83" s="137"/>
      <c r="L83" s="141">
        <v>0</v>
      </c>
      <c r="M83" s="137">
        <f t="shared" si="35"/>
        <v>0</v>
      </c>
      <c r="N83" s="141">
        <v>347</v>
      </c>
      <c r="O83" s="136">
        <f t="shared" si="35"/>
        <v>347000</v>
      </c>
      <c r="P83" s="141">
        <v>0</v>
      </c>
      <c r="Q83" s="137">
        <f t="shared" si="35"/>
        <v>0</v>
      </c>
      <c r="R83" s="141">
        <v>2127</v>
      </c>
      <c r="S83" s="136">
        <f t="shared" ref="S83:U85" si="36">R83*1000</f>
        <v>2127000</v>
      </c>
      <c r="T83" s="141">
        <v>602</v>
      </c>
      <c r="U83" s="137">
        <f t="shared" si="36"/>
        <v>602000</v>
      </c>
      <c r="V83" s="141"/>
      <c r="W83" s="310"/>
    </row>
    <row r="84" spans="1:24" x14ac:dyDescent="0.2">
      <c r="A84" s="135" t="s">
        <v>7</v>
      </c>
      <c r="B84" s="105">
        <v>0</v>
      </c>
      <c r="C84" s="143">
        <f t="shared" si="35"/>
        <v>0</v>
      </c>
      <c r="D84" s="144">
        <v>-175</v>
      </c>
      <c r="E84" s="138">
        <f>D84*1000</f>
        <v>-175000</v>
      </c>
      <c r="F84" s="186">
        <f>E84+H84</f>
        <v>90000</v>
      </c>
      <c r="G84" s="141">
        <v>265</v>
      </c>
      <c r="H84" s="144">
        <f t="shared" si="35"/>
        <v>265000</v>
      </c>
      <c r="I84" s="105">
        <v>0</v>
      </c>
      <c r="J84" s="143">
        <f t="shared" si="35"/>
        <v>0</v>
      </c>
      <c r="K84" s="144"/>
      <c r="L84" s="141">
        <v>0</v>
      </c>
      <c r="M84" s="144">
        <f t="shared" si="35"/>
        <v>0</v>
      </c>
      <c r="N84" s="141">
        <v>813</v>
      </c>
      <c r="O84" s="143">
        <f t="shared" si="35"/>
        <v>813000</v>
      </c>
      <c r="P84" s="141">
        <v>0</v>
      </c>
      <c r="Q84" s="144">
        <f t="shared" si="35"/>
        <v>0</v>
      </c>
      <c r="R84" s="141">
        <v>2258</v>
      </c>
      <c r="S84" s="143">
        <f t="shared" si="36"/>
        <v>2258000</v>
      </c>
      <c r="T84" s="141">
        <v>602</v>
      </c>
      <c r="U84" s="144">
        <f t="shared" si="36"/>
        <v>602000</v>
      </c>
      <c r="V84" s="141"/>
      <c r="W84" s="310"/>
    </row>
    <row r="85" spans="1:24" ht="13.5" thickBot="1" x14ac:dyDescent="0.25">
      <c r="A85" s="148" t="s">
        <v>8</v>
      </c>
      <c r="B85" s="149">
        <f>B83-B84</f>
        <v>0</v>
      </c>
      <c r="C85" s="150">
        <f t="shared" si="35"/>
        <v>0</v>
      </c>
      <c r="D85" s="151"/>
      <c r="E85" s="149">
        <f>E83-E84</f>
        <v>175000</v>
      </c>
      <c r="F85" s="187">
        <f>F83-F84</f>
        <v>0</v>
      </c>
      <c r="G85" s="149">
        <f>G83-G84</f>
        <v>-175</v>
      </c>
      <c r="H85" s="151">
        <f t="shared" si="35"/>
        <v>-175000</v>
      </c>
      <c r="I85" s="149">
        <f>I83-I84</f>
        <v>0</v>
      </c>
      <c r="J85" s="150">
        <f t="shared" si="35"/>
        <v>0</v>
      </c>
      <c r="K85" s="151"/>
      <c r="L85" s="149">
        <f>L83-L84</f>
        <v>0</v>
      </c>
      <c r="M85" s="151">
        <f t="shared" si="35"/>
        <v>0</v>
      </c>
      <c r="N85" s="149">
        <f>N83-N84</f>
        <v>-466</v>
      </c>
      <c r="O85" s="150">
        <f t="shared" si="35"/>
        <v>-466000</v>
      </c>
      <c r="P85" s="149">
        <f>P83-P84</f>
        <v>0</v>
      </c>
      <c r="Q85" s="151">
        <f t="shared" si="35"/>
        <v>0</v>
      </c>
      <c r="R85" s="149">
        <f>R83-R84</f>
        <v>-131</v>
      </c>
      <c r="S85" s="150">
        <f t="shared" si="36"/>
        <v>-131000</v>
      </c>
      <c r="T85" s="149">
        <f>T83-T84</f>
        <v>0</v>
      </c>
      <c r="U85" s="151">
        <f t="shared" si="36"/>
        <v>0</v>
      </c>
      <c r="V85" s="149">
        <f>V83-V84</f>
        <v>0</v>
      </c>
      <c r="W85" s="311"/>
      <c r="X85" s="161"/>
    </row>
    <row r="87" spans="1:24" s="227" customFormat="1" x14ac:dyDescent="0.2">
      <c r="B87" s="160"/>
      <c r="C87" s="161"/>
      <c r="D87" s="162"/>
      <c r="E87" s="163"/>
      <c r="G87" s="163"/>
      <c r="I87" s="163"/>
      <c r="K87" s="176"/>
      <c r="L87" s="163"/>
      <c r="N87" s="163"/>
      <c r="P87" s="163"/>
      <c r="R87" s="163"/>
      <c r="T87" s="163"/>
    </row>
    <row r="88" spans="1:24" s="227" customFormat="1" x14ac:dyDescent="0.2">
      <c r="B88" s="160"/>
      <c r="C88" s="161"/>
      <c r="D88" s="162"/>
      <c r="E88" s="163"/>
      <c r="G88" s="163"/>
      <c r="I88" s="163"/>
      <c r="K88" s="176"/>
      <c r="L88" s="163"/>
      <c r="N88" s="163"/>
      <c r="P88" s="163"/>
      <c r="R88" s="163"/>
      <c r="T88" s="163"/>
    </row>
    <row r="89" spans="1:24" ht="13.5" thickBot="1" x14ac:dyDescent="0.25"/>
    <row r="90" spans="1:24" ht="25.5" customHeight="1" x14ac:dyDescent="0.2">
      <c r="A90" s="1" t="s">
        <v>66</v>
      </c>
      <c r="B90" s="236" t="s">
        <v>156</v>
      </c>
      <c r="C90" s="314">
        <v>2015</v>
      </c>
      <c r="D90" s="3" t="s">
        <v>157</v>
      </c>
      <c r="E90" s="236" t="s">
        <v>158</v>
      </c>
      <c r="F90" s="3" t="s">
        <v>1</v>
      </c>
      <c r="G90" s="236" t="s">
        <v>148</v>
      </c>
      <c r="H90" s="3">
        <v>2014</v>
      </c>
      <c r="I90" s="236" t="s">
        <v>149</v>
      </c>
      <c r="J90" s="314">
        <v>2013</v>
      </c>
      <c r="K90" s="3"/>
      <c r="L90" s="236" t="s">
        <v>150</v>
      </c>
      <c r="M90" s="3">
        <v>2012</v>
      </c>
      <c r="N90" s="236" t="s">
        <v>151</v>
      </c>
      <c r="O90" s="314">
        <v>2011</v>
      </c>
      <c r="P90" s="236" t="s">
        <v>152</v>
      </c>
      <c r="Q90" s="3">
        <v>2010</v>
      </c>
      <c r="R90" s="236" t="s">
        <v>153</v>
      </c>
      <c r="S90" s="314">
        <v>2009</v>
      </c>
      <c r="T90" s="236" t="s">
        <v>154</v>
      </c>
      <c r="U90" s="3">
        <v>2008</v>
      </c>
      <c r="V90" s="236" t="s">
        <v>155</v>
      </c>
      <c r="W90" s="315">
        <v>2007</v>
      </c>
    </row>
    <row r="91" spans="1:24" x14ac:dyDescent="0.2">
      <c r="A91" s="104" t="s">
        <v>2</v>
      </c>
      <c r="B91" s="105">
        <v>8</v>
      </c>
      <c r="C91" s="170">
        <f t="shared" ref="C91:Q93" si="37">B91*1000</f>
        <v>8000</v>
      </c>
      <c r="D91" s="137"/>
      <c r="E91" s="141">
        <v>23</v>
      </c>
      <c r="F91" s="170">
        <f t="shared" ref="F91:F93" si="38">E91*1000</f>
        <v>23000</v>
      </c>
      <c r="G91" s="141">
        <v>23</v>
      </c>
      <c r="H91" s="170">
        <f t="shared" si="37"/>
        <v>23000</v>
      </c>
      <c r="I91" s="141">
        <v>30</v>
      </c>
      <c r="J91" s="170">
        <f t="shared" si="37"/>
        <v>30000</v>
      </c>
      <c r="K91" s="137"/>
      <c r="L91" s="141">
        <v>62</v>
      </c>
      <c r="M91" s="170">
        <f t="shared" si="37"/>
        <v>62000</v>
      </c>
      <c r="N91" s="141">
        <v>47</v>
      </c>
      <c r="O91" s="170">
        <f t="shared" si="37"/>
        <v>47000</v>
      </c>
      <c r="P91" s="141">
        <v>511</v>
      </c>
      <c r="Q91" s="170">
        <f t="shared" si="37"/>
        <v>511000</v>
      </c>
      <c r="R91" s="141">
        <v>2423</v>
      </c>
      <c r="S91" s="170">
        <f t="shared" ref="S91:U93" si="39">R91*1000</f>
        <v>2423000</v>
      </c>
      <c r="T91" s="141">
        <v>3805</v>
      </c>
      <c r="U91" s="170">
        <f t="shared" si="39"/>
        <v>3805000</v>
      </c>
      <c r="V91" s="141">
        <v>1244</v>
      </c>
      <c r="W91" s="172">
        <f t="shared" ref="W91:W93" si="40">V91*1000</f>
        <v>1244000</v>
      </c>
    </row>
    <row r="92" spans="1:24" x14ac:dyDescent="0.2">
      <c r="A92" s="104" t="s">
        <v>3</v>
      </c>
      <c r="B92" s="105">
        <v>15</v>
      </c>
      <c r="C92" s="173">
        <f t="shared" si="37"/>
        <v>15000</v>
      </c>
      <c r="D92" s="144"/>
      <c r="E92" s="146">
        <v>67</v>
      </c>
      <c r="F92" s="173">
        <f t="shared" si="38"/>
        <v>67000</v>
      </c>
      <c r="G92" s="146">
        <v>67</v>
      </c>
      <c r="H92" s="173">
        <f t="shared" si="37"/>
        <v>67000</v>
      </c>
      <c r="I92" s="146">
        <v>103</v>
      </c>
      <c r="J92" s="173">
        <f t="shared" si="37"/>
        <v>103000</v>
      </c>
      <c r="K92" s="144"/>
      <c r="L92" s="146">
        <v>209</v>
      </c>
      <c r="M92" s="173">
        <f t="shared" si="37"/>
        <v>209000</v>
      </c>
      <c r="N92" s="146">
        <v>110</v>
      </c>
      <c r="O92" s="173">
        <f t="shared" si="37"/>
        <v>110000</v>
      </c>
      <c r="P92" s="146">
        <v>564</v>
      </c>
      <c r="Q92" s="173">
        <f t="shared" si="37"/>
        <v>564000</v>
      </c>
      <c r="R92" s="146">
        <v>2572</v>
      </c>
      <c r="S92" s="173">
        <f t="shared" si="39"/>
        <v>2572000</v>
      </c>
      <c r="T92" s="146">
        <v>3805</v>
      </c>
      <c r="U92" s="173">
        <f t="shared" si="39"/>
        <v>3805000</v>
      </c>
      <c r="V92" s="146">
        <v>1244</v>
      </c>
      <c r="W92" s="174">
        <f t="shared" si="40"/>
        <v>1244000</v>
      </c>
    </row>
    <row r="93" spans="1:24" x14ac:dyDescent="0.2">
      <c r="A93" s="104" t="s">
        <v>4</v>
      </c>
      <c r="B93" s="105">
        <f>B91-B92</f>
        <v>-7</v>
      </c>
      <c r="C93" s="118">
        <f t="shared" si="37"/>
        <v>-7000</v>
      </c>
      <c r="D93" s="155"/>
      <c r="E93" s="175">
        <f>E91-E92</f>
        <v>-44</v>
      </c>
      <c r="F93" s="118">
        <f t="shared" si="38"/>
        <v>-44000</v>
      </c>
      <c r="G93" s="175">
        <f>G91-G92</f>
        <v>-44</v>
      </c>
      <c r="H93" s="118">
        <f t="shared" si="37"/>
        <v>-44000</v>
      </c>
      <c r="I93" s="175">
        <f>I91-I92</f>
        <v>-73</v>
      </c>
      <c r="J93" s="118">
        <f t="shared" si="37"/>
        <v>-73000</v>
      </c>
      <c r="K93" s="155"/>
      <c r="L93" s="175">
        <f>L91-L92</f>
        <v>-147</v>
      </c>
      <c r="M93" s="118">
        <f t="shared" si="37"/>
        <v>-147000</v>
      </c>
      <c r="N93" s="175">
        <f>N91-N92</f>
        <v>-63</v>
      </c>
      <c r="O93" s="118">
        <f t="shared" si="37"/>
        <v>-63000</v>
      </c>
      <c r="P93" s="175">
        <f>P91-P92</f>
        <v>-53</v>
      </c>
      <c r="Q93" s="118">
        <f t="shared" si="37"/>
        <v>-53000</v>
      </c>
      <c r="R93" s="175">
        <f>R91-R92</f>
        <v>-149</v>
      </c>
      <c r="S93" s="118">
        <f t="shared" si="39"/>
        <v>-149000</v>
      </c>
      <c r="T93" s="189"/>
      <c r="U93" s="118">
        <f t="shared" si="39"/>
        <v>0</v>
      </c>
      <c r="V93" s="189"/>
      <c r="W93" s="120">
        <f t="shared" si="40"/>
        <v>0</v>
      </c>
    </row>
    <row r="94" spans="1:24" x14ac:dyDescent="0.2">
      <c r="A94" s="135"/>
      <c r="B94" s="105"/>
      <c r="C94" s="119"/>
      <c r="D94" s="155"/>
      <c r="E94" s="159"/>
      <c r="F94" s="119"/>
      <c r="G94" s="159"/>
      <c r="H94" s="119"/>
      <c r="I94" s="159"/>
      <c r="J94" s="119"/>
      <c r="K94" s="155"/>
      <c r="L94" s="159"/>
      <c r="M94" s="119"/>
      <c r="N94" s="159"/>
      <c r="O94" s="119"/>
      <c r="P94" s="159"/>
      <c r="Q94" s="119"/>
      <c r="R94" s="159"/>
      <c r="S94" s="119"/>
      <c r="T94" s="156"/>
      <c r="U94" s="119"/>
      <c r="V94" s="156"/>
      <c r="W94" s="122"/>
    </row>
    <row r="95" spans="1:24" x14ac:dyDescent="0.2">
      <c r="A95" s="180" t="s">
        <v>67</v>
      </c>
      <c r="B95" s="105"/>
      <c r="C95" s="139"/>
      <c r="D95" s="137"/>
      <c r="E95" s="141"/>
      <c r="F95" s="133"/>
      <c r="G95" s="141"/>
      <c r="H95" s="133"/>
      <c r="I95" s="141"/>
      <c r="J95" s="133"/>
      <c r="K95" s="179"/>
      <c r="L95" s="141"/>
      <c r="M95" s="133"/>
      <c r="N95" s="141"/>
      <c r="O95" s="133"/>
      <c r="P95" s="141"/>
      <c r="Q95" s="133"/>
      <c r="R95" s="141"/>
      <c r="S95" s="133"/>
      <c r="T95" s="141"/>
      <c r="U95" s="133"/>
      <c r="V95" s="141"/>
      <c r="W95" s="134"/>
    </row>
    <row r="96" spans="1:24" x14ac:dyDescent="0.2">
      <c r="A96" s="135" t="s">
        <v>6</v>
      </c>
      <c r="B96" s="105">
        <v>0</v>
      </c>
      <c r="C96" s="136">
        <f t="shared" ref="C96:Q98" si="41">B96*1000</f>
        <v>0</v>
      </c>
      <c r="D96" s="137"/>
      <c r="E96" s="141">
        <v>0</v>
      </c>
      <c r="F96" s="137">
        <f t="shared" ref="F96:F98" si="42">E96*1000</f>
        <v>0</v>
      </c>
      <c r="G96" s="141">
        <v>0</v>
      </c>
      <c r="H96" s="137">
        <f t="shared" si="41"/>
        <v>0</v>
      </c>
      <c r="I96" s="141">
        <v>0</v>
      </c>
      <c r="J96" s="136">
        <f t="shared" si="41"/>
        <v>0</v>
      </c>
      <c r="K96" s="137"/>
      <c r="L96" s="141">
        <v>0</v>
      </c>
      <c r="M96" s="137">
        <f t="shared" si="41"/>
        <v>0</v>
      </c>
      <c r="N96" s="141">
        <v>0</v>
      </c>
      <c r="O96" s="136">
        <f t="shared" si="41"/>
        <v>0</v>
      </c>
      <c r="P96" s="141">
        <v>0</v>
      </c>
      <c r="Q96" s="137">
        <f t="shared" si="41"/>
        <v>0</v>
      </c>
      <c r="R96" s="141">
        <v>0</v>
      </c>
      <c r="S96" s="136">
        <f t="shared" ref="S96:U98" si="43">R96*1000</f>
        <v>0</v>
      </c>
      <c r="T96" s="141">
        <v>0</v>
      </c>
      <c r="U96" s="137">
        <f t="shared" si="43"/>
        <v>0</v>
      </c>
      <c r="V96" s="141">
        <v>0</v>
      </c>
      <c r="W96" s="142">
        <f t="shared" ref="W96:W98" si="44">V96*1000</f>
        <v>0</v>
      </c>
    </row>
    <row r="97" spans="1:23" x14ac:dyDescent="0.2">
      <c r="A97" s="135" t="s">
        <v>7</v>
      </c>
      <c r="B97" s="105">
        <v>0</v>
      </c>
      <c r="C97" s="143">
        <f t="shared" si="41"/>
        <v>0</v>
      </c>
      <c r="D97" s="144"/>
      <c r="E97" s="141">
        <v>0</v>
      </c>
      <c r="F97" s="144">
        <f t="shared" si="42"/>
        <v>0</v>
      </c>
      <c r="G97" s="141">
        <v>0</v>
      </c>
      <c r="H97" s="144">
        <f t="shared" si="41"/>
        <v>0</v>
      </c>
      <c r="I97" s="141">
        <v>0</v>
      </c>
      <c r="J97" s="143">
        <f t="shared" si="41"/>
        <v>0</v>
      </c>
      <c r="K97" s="144"/>
      <c r="L97" s="141">
        <v>0</v>
      </c>
      <c r="M97" s="144">
        <f t="shared" si="41"/>
        <v>0</v>
      </c>
      <c r="N97" s="141">
        <v>0</v>
      </c>
      <c r="O97" s="143">
        <f t="shared" si="41"/>
        <v>0</v>
      </c>
      <c r="P97" s="141">
        <v>0</v>
      </c>
      <c r="Q97" s="144">
        <f t="shared" si="41"/>
        <v>0</v>
      </c>
      <c r="R97" s="141">
        <v>0</v>
      </c>
      <c r="S97" s="143">
        <f t="shared" si="43"/>
        <v>0</v>
      </c>
      <c r="T97" s="141">
        <v>0</v>
      </c>
      <c r="U97" s="144">
        <f t="shared" si="43"/>
        <v>0</v>
      </c>
      <c r="V97" s="141">
        <v>0</v>
      </c>
      <c r="W97" s="147">
        <f t="shared" si="44"/>
        <v>0</v>
      </c>
    </row>
    <row r="98" spans="1:23" ht="13.5" thickBot="1" x14ac:dyDescent="0.25">
      <c r="A98" s="148" t="s">
        <v>8</v>
      </c>
      <c r="B98" s="149">
        <f>B96-B97</f>
        <v>0</v>
      </c>
      <c r="C98" s="150">
        <f t="shared" si="41"/>
        <v>0</v>
      </c>
      <c r="D98" s="151"/>
      <c r="E98" s="149">
        <f>E96-E97</f>
        <v>0</v>
      </c>
      <c r="F98" s="151">
        <f t="shared" si="42"/>
        <v>0</v>
      </c>
      <c r="G98" s="149">
        <f>G96-G97</f>
        <v>0</v>
      </c>
      <c r="H98" s="151">
        <f t="shared" si="41"/>
        <v>0</v>
      </c>
      <c r="I98" s="149">
        <f>I96-I97</f>
        <v>0</v>
      </c>
      <c r="J98" s="150">
        <f t="shared" si="41"/>
        <v>0</v>
      </c>
      <c r="K98" s="151"/>
      <c r="L98" s="149">
        <f>L96-L97</f>
        <v>0</v>
      </c>
      <c r="M98" s="151">
        <f t="shared" si="41"/>
        <v>0</v>
      </c>
      <c r="N98" s="149">
        <f>N96-N97</f>
        <v>0</v>
      </c>
      <c r="O98" s="150">
        <f t="shared" si="41"/>
        <v>0</v>
      </c>
      <c r="P98" s="149">
        <f>P96-P97</f>
        <v>0</v>
      </c>
      <c r="Q98" s="151">
        <f t="shared" si="41"/>
        <v>0</v>
      </c>
      <c r="R98" s="149">
        <f>R96-R97</f>
        <v>0</v>
      </c>
      <c r="S98" s="150">
        <f t="shared" si="43"/>
        <v>0</v>
      </c>
      <c r="T98" s="149">
        <f>T96-T97</f>
        <v>0</v>
      </c>
      <c r="U98" s="151">
        <f t="shared" si="43"/>
        <v>0</v>
      </c>
      <c r="V98" s="149">
        <f>V96-V97</f>
        <v>0</v>
      </c>
      <c r="W98" s="154">
        <f t="shared" si="44"/>
        <v>0</v>
      </c>
    </row>
    <row r="99" spans="1:23" x14ac:dyDescent="0.2">
      <c r="A99" s="180" t="s">
        <v>68</v>
      </c>
      <c r="B99" s="105"/>
      <c r="C99" s="139"/>
      <c r="D99" s="137"/>
      <c r="E99" s="141"/>
      <c r="F99" s="179"/>
      <c r="G99" s="141"/>
      <c r="H99" s="179"/>
      <c r="I99" s="141"/>
      <c r="J99" s="133"/>
      <c r="K99" s="179"/>
      <c r="L99" s="141"/>
      <c r="M99" s="179"/>
      <c r="N99" s="141"/>
      <c r="O99" s="133"/>
      <c r="P99" s="141"/>
      <c r="Q99" s="179"/>
      <c r="R99" s="141"/>
      <c r="S99" s="133"/>
      <c r="T99" s="141"/>
      <c r="U99" s="179"/>
      <c r="V99" s="141"/>
      <c r="W99" s="190"/>
    </row>
    <row r="100" spans="1:23" x14ac:dyDescent="0.2">
      <c r="A100" s="135" t="s">
        <v>6</v>
      </c>
      <c r="B100" s="105">
        <v>8</v>
      </c>
      <c r="C100" s="136">
        <f t="shared" ref="C100:Q102" si="45">B100*1000</f>
        <v>8000</v>
      </c>
      <c r="D100" s="137"/>
      <c r="E100" s="141">
        <v>23</v>
      </c>
      <c r="F100" s="137">
        <f t="shared" ref="F100:F102" si="46">E100*1000</f>
        <v>23000</v>
      </c>
      <c r="G100" s="141">
        <v>23</v>
      </c>
      <c r="H100" s="137">
        <f t="shared" si="45"/>
        <v>23000</v>
      </c>
      <c r="I100" s="141">
        <v>30</v>
      </c>
      <c r="J100" s="136">
        <f t="shared" ref="J100:J102" si="47">I100*1000</f>
        <v>30000</v>
      </c>
      <c r="K100" s="137"/>
      <c r="L100" s="141">
        <v>62</v>
      </c>
      <c r="M100" s="137">
        <f t="shared" si="45"/>
        <v>62000</v>
      </c>
      <c r="N100" s="141">
        <v>47</v>
      </c>
      <c r="O100" s="136">
        <f t="shared" si="45"/>
        <v>47000</v>
      </c>
      <c r="P100" s="141">
        <v>511</v>
      </c>
      <c r="Q100" s="137">
        <f t="shared" si="45"/>
        <v>511000</v>
      </c>
      <c r="R100" s="141">
        <v>2423</v>
      </c>
      <c r="S100" s="136">
        <f t="shared" ref="S100:U102" si="48">R100*1000</f>
        <v>2423000</v>
      </c>
      <c r="T100" s="141">
        <v>3805</v>
      </c>
      <c r="U100" s="137">
        <f t="shared" si="48"/>
        <v>3805000</v>
      </c>
      <c r="V100" s="141">
        <v>1244</v>
      </c>
      <c r="W100" s="142">
        <f t="shared" ref="W100:W102" si="49">V100*1000</f>
        <v>1244000</v>
      </c>
    </row>
    <row r="101" spans="1:23" x14ac:dyDescent="0.2">
      <c r="A101" s="135" t="s">
        <v>7</v>
      </c>
      <c r="B101" s="105">
        <v>15</v>
      </c>
      <c r="C101" s="143">
        <f t="shared" si="45"/>
        <v>15000</v>
      </c>
      <c r="D101" s="144"/>
      <c r="E101" s="141">
        <v>67</v>
      </c>
      <c r="F101" s="144">
        <f t="shared" si="46"/>
        <v>67000</v>
      </c>
      <c r="G101" s="141">
        <v>67</v>
      </c>
      <c r="H101" s="144">
        <f t="shared" si="45"/>
        <v>67000</v>
      </c>
      <c r="I101" s="141">
        <v>103</v>
      </c>
      <c r="J101" s="143">
        <f t="shared" si="47"/>
        <v>103000</v>
      </c>
      <c r="K101" s="144"/>
      <c r="L101" s="141">
        <v>209</v>
      </c>
      <c r="M101" s="144">
        <f t="shared" si="45"/>
        <v>209000</v>
      </c>
      <c r="N101" s="141">
        <v>110</v>
      </c>
      <c r="O101" s="143">
        <f t="shared" si="45"/>
        <v>110000</v>
      </c>
      <c r="P101" s="141">
        <v>564</v>
      </c>
      <c r="Q101" s="144">
        <f t="shared" si="45"/>
        <v>564000</v>
      </c>
      <c r="R101" s="141">
        <v>2572</v>
      </c>
      <c r="S101" s="143">
        <f t="shared" si="48"/>
        <v>2572000</v>
      </c>
      <c r="T101" s="141">
        <v>3805</v>
      </c>
      <c r="U101" s="144">
        <f t="shared" si="48"/>
        <v>3805000</v>
      </c>
      <c r="V101" s="141">
        <v>1244</v>
      </c>
      <c r="W101" s="147">
        <f t="shared" si="49"/>
        <v>1244000</v>
      </c>
    </row>
    <row r="102" spans="1:23" ht="13.5" thickBot="1" x14ac:dyDescent="0.25">
      <c r="A102" s="148" t="s">
        <v>8</v>
      </c>
      <c r="B102" s="149">
        <f>B100-B101</f>
        <v>-7</v>
      </c>
      <c r="C102" s="150">
        <f t="shared" si="45"/>
        <v>-7000</v>
      </c>
      <c r="D102" s="151"/>
      <c r="E102" s="149">
        <f>E100-E101</f>
        <v>-44</v>
      </c>
      <c r="F102" s="151">
        <f t="shared" si="46"/>
        <v>-44000</v>
      </c>
      <c r="G102" s="149">
        <f>G100-G101</f>
        <v>-44</v>
      </c>
      <c r="H102" s="151">
        <f t="shared" si="45"/>
        <v>-44000</v>
      </c>
      <c r="I102" s="149">
        <f>I100-I101</f>
        <v>-73</v>
      </c>
      <c r="J102" s="150">
        <f t="shared" si="47"/>
        <v>-73000</v>
      </c>
      <c r="K102" s="151"/>
      <c r="L102" s="149">
        <f>L100-L101</f>
        <v>-147</v>
      </c>
      <c r="M102" s="151">
        <f t="shared" si="45"/>
        <v>-147000</v>
      </c>
      <c r="N102" s="149">
        <f>N100-N101</f>
        <v>-63</v>
      </c>
      <c r="O102" s="150">
        <f t="shared" si="45"/>
        <v>-63000</v>
      </c>
      <c r="P102" s="149">
        <f>P100-P101</f>
        <v>-53</v>
      </c>
      <c r="Q102" s="151">
        <f t="shared" si="45"/>
        <v>-53000</v>
      </c>
      <c r="R102" s="149">
        <f>R100-R101</f>
        <v>-149</v>
      </c>
      <c r="S102" s="150">
        <f t="shared" si="48"/>
        <v>-149000</v>
      </c>
      <c r="T102" s="149">
        <f>T100-T101</f>
        <v>0</v>
      </c>
      <c r="U102" s="151">
        <f t="shared" si="48"/>
        <v>0</v>
      </c>
      <c r="V102" s="149">
        <f>V100-V101</f>
        <v>0</v>
      </c>
      <c r="W102" s="154">
        <f t="shared" si="49"/>
        <v>0</v>
      </c>
    </row>
  </sheetData>
  <mergeCells count="6">
    <mergeCell ref="W82:W85"/>
    <mergeCell ref="A10:U10"/>
    <mergeCell ref="A17:U17"/>
    <mergeCell ref="A24:U24"/>
    <mergeCell ref="A31:U31"/>
    <mergeCell ref="W78:W81"/>
  </mergeCells>
  <pageMargins left="0.7" right="0.7" top="0.75" bottom="0.75" header="0.3" footer="0.3"/>
  <pageSetup scale="68" fitToHeight="0" orientation="landscape" r:id="rId1"/>
  <headerFooter>
    <oddHeader>&amp;C&amp;"Arial,Bold"&amp;14&amp;UFiduciary Funds
&amp;"Arial,Regular"&amp;10&amp;U(Retiree Funds = Pension; State Funds = All Other)
(Information below includes year end balances obtained from the State's CAFR)</oddHeader>
  </headerFooter>
  <rowBreaks count="2" manualBreakCount="2">
    <brk id="37" max="16383" man="1"/>
    <brk id="70"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52"/>
  <sheetViews>
    <sheetView workbookViewId="0">
      <selection activeCell="B1" sqref="B1:W1"/>
    </sheetView>
  </sheetViews>
  <sheetFormatPr defaultRowHeight="12.75" x14ac:dyDescent="0.2"/>
  <cols>
    <col min="1" max="1" width="47.140625" bestFit="1" customWidth="1"/>
    <col min="2" max="2" width="5.5703125" bestFit="1" customWidth="1"/>
    <col min="3" max="3" width="11.7109375" bestFit="1" customWidth="1"/>
    <col min="4" max="4" width="6.140625" style="58" bestFit="1" customWidth="1"/>
    <col min="5" max="5" width="13.28515625" style="58" bestFit="1" customWidth="1"/>
    <col min="6" max="6" width="13" customWidth="1"/>
    <col min="7" max="7" width="13.28515625" style="58" bestFit="1" customWidth="1"/>
    <col min="8" max="8" width="11.28515625" bestFit="1" customWidth="1"/>
    <col min="9" max="9" width="13.28515625" style="58" bestFit="1" customWidth="1"/>
    <col min="10" max="10" width="11.7109375" bestFit="1" customWidth="1"/>
    <col min="11" max="11" width="1.5703125" style="74" customWidth="1"/>
    <col min="12" max="12" width="13.28515625" style="58" bestFit="1" customWidth="1"/>
    <col min="13" max="13" width="11.28515625" bestFit="1" customWidth="1"/>
    <col min="14" max="14" width="13.28515625" style="58" bestFit="1" customWidth="1"/>
    <col min="15" max="15" width="11.28515625" bestFit="1" customWidth="1"/>
    <col min="16" max="16" width="13.28515625" style="58" bestFit="1" customWidth="1"/>
    <col min="17" max="17" width="11.28515625" bestFit="1" customWidth="1"/>
    <col min="18" max="18" width="13.28515625" style="58" bestFit="1" customWidth="1"/>
    <col min="19" max="19" width="12.140625" bestFit="1" customWidth="1"/>
    <col min="20" max="20" width="9.140625" style="58" bestFit="1" customWidth="1"/>
    <col min="21" max="21" width="12.140625" bestFit="1" customWidth="1"/>
    <col min="22" max="22" width="9.140625" style="58" bestFit="1" customWidth="1"/>
    <col min="23" max="23" width="12.140625" bestFit="1" customWidth="1"/>
  </cols>
  <sheetData>
    <row r="1" spans="1:25" ht="30" customHeight="1" x14ac:dyDescent="0.2">
      <c r="A1" s="1" t="s">
        <v>36</v>
      </c>
      <c r="B1" s="236" t="s">
        <v>156</v>
      </c>
      <c r="C1" s="314">
        <v>2015</v>
      </c>
      <c r="D1" s="3" t="s">
        <v>157</v>
      </c>
      <c r="E1" s="236" t="s">
        <v>158</v>
      </c>
      <c r="F1" s="3" t="s">
        <v>1</v>
      </c>
      <c r="G1" s="236" t="s">
        <v>148</v>
      </c>
      <c r="H1" s="3">
        <v>2014</v>
      </c>
      <c r="I1" s="236" t="s">
        <v>149</v>
      </c>
      <c r="J1" s="314">
        <v>2013</v>
      </c>
      <c r="K1" s="3"/>
      <c r="L1" s="236" t="s">
        <v>150</v>
      </c>
      <c r="M1" s="3">
        <v>2012</v>
      </c>
      <c r="N1" s="236" t="s">
        <v>151</v>
      </c>
      <c r="O1" s="314">
        <v>2011</v>
      </c>
      <c r="P1" s="236" t="s">
        <v>152</v>
      </c>
      <c r="Q1" s="3">
        <v>2010</v>
      </c>
      <c r="R1" s="236" t="s">
        <v>153</v>
      </c>
      <c r="S1" s="314">
        <v>2009</v>
      </c>
      <c r="T1" s="236" t="s">
        <v>154</v>
      </c>
      <c r="U1" s="3">
        <v>2008</v>
      </c>
      <c r="V1" s="236" t="s">
        <v>155</v>
      </c>
      <c r="W1" s="315">
        <v>2007</v>
      </c>
    </row>
    <row r="2" spans="1:25" x14ac:dyDescent="0.2">
      <c r="A2" s="4" t="s">
        <v>2</v>
      </c>
      <c r="B2" s="5"/>
      <c r="C2" s="6">
        <f>SUM(C8,C14,C20)</f>
        <v>123000</v>
      </c>
      <c r="D2" s="37">
        <f>(SUM(D8,D14,D20))</f>
        <v>0</v>
      </c>
      <c r="E2" s="8">
        <f>D2*1000</f>
        <v>0</v>
      </c>
      <c r="F2" s="6">
        <f>SUM(F8,F14,F20)</f>
        <v>0</v>
      </c>
      <c r="G2" s="8"/>
      <c r="H2" s="6">
        <f>SUM(H8,H14,H20)</f>
        <v>0</v>
      </c>
      <c r="I2" s="8"/>
      <c r="J2" s="6">
        <f>SUM(J8,J14,J20)</f>
        <v>0</v>
      </c>
      <c r="K2" s="9"/>
      <c r="L2" s="8"/>
      <c r="M2" s="6">
        <f>SUM(M8,M14,M20)</f>
        <v>0</v>
      </c>
      <c r="N2" s="8"/>
      <c r="O2" s="6">
        <f>SUM(O8,O14,O20)</f>
        <v>0</v>
      </c>
      <c r="P2" s="8"/>
      <c r="Q2" s="6">
        <f>SUM(Q8,Q14,Q20)</f>
        <v>0</v>
      </c>
      <c r="R2" s="8"/>
      <c r="S2" s="6">
        <f>SUM(S8,S14,S20)</f>
        <v>0</v>
      </c>
      <c r="T2" s="8"/>
      <c r="U2" s="6">
        <f>SUM(U8,U14,U20)</f>
        <v>0</v>
      </c>
      <c r="V2" s="10"/>
      <c r="W2" s="11">
        <f>SUM(W8,W14,W20)</f>
        <v>0</v>
      </c>
    </row>
    <row r="3" spans="1:25" x14ac:dyDescent="0.2">
      <c r="A3" s="4" t="s">
        <v>3</v>
      </c>
      <c r="B3" s="5"/>
      <c r="C3" s="12">
        <f>SUM(C9,C15,C21)</f>
        <v>356000</v>
      </c>
      <c r="D3" s="7">
        <f>(SUM(D9,D15,D21))</f>
        <v>54</v>
      </c>
      <c r="E3" s="8">
        <f>D3*1000</f>
        <v>54000</v>
      </c>
      <c r="F3" s="12">
        <f>SUM(F9,F15,F21)</f>
        <v>54000</v>
      </c>
      <c r="G3" s="8"/>
      <c r="H3" s="12">
        <f>SUM(H9,H15,H21)</f>
        <v>0</v>
      </c>
      <c r="I3" s="8"/>
      <c r="J3" s="12">
        <f>SUM(J9,J15,J21)</f>
        <v>0</v>
      </c>
      <c r="K3" s="14"/>
      <c r="L3" s="8"/>
      <c r="M3" s="12">
        <f>SUM(M9,M15,M21)</f>
        <v>0</v>
      </c>
      <c r="N3" s="8"/>
      <c r="O3" s="12">
        <f>SUM(O9,O15,O21)</f>
        <v>0</v>
      </c>
      <c r="P3" s="8"/>
      <c r="Q3" s="12">
        <f>SUM(Q9,Q15,Q21)</f>
        <v>0</v>
      </c>
      <c r="R3" s="8"/>
      <c r="S3" s="12">
        <f>SUM(S9,S15,S21)</f>
        <v>0</v>
      </c>
      <c r="T3" s="8"/>
      <c r="U3" s="12">
        <f>SUM(U9,U15,U21)</f>
        <v>0</v>
      </c>
      <c r="V3" s="10"/>
      <c r="W3" s="15">
        <f>SUM(W9,W15,W21)</f>
        <v>0</v>
      </c>
    </row>
    <row r="4" spans="1:25" x14ac:dyDescent="0.2">
      <c r="A4" s="4" t="s">
        <v>4</v>
      </c>
      <c r="B4" s="16"/>
      <c r="C4" s="17">
        <f>C2-C3</f>
        <v>-233000</v>
      </c>
      <c r="D4" s="18"/>
      <c r="E4" s="19">
        <f>SUM(E10,E16,E22,'[1]Sec Lending - Govt Funds'!E46)</f>
        <v>-8312</v>
      </c>
      <c r="F4" s="17">
        <f>F2-F3</f>
        <v>-54000</v>
      </c>
      <c r="G4" s="19">
        <f>SUM(G10,G16,G22,'[1]Sec Lending - Govt Funds'!G46)</f>
        <v>-6137</v>
      </c>
      <c r="H4" s="17">
        <f>H2-H3</f>
        <v>0</v>
      </c>
      <c r="I4" s="19">
        <f>SUM(I10,I16,I22,'[1]Sec Lending - Govt Funds'!I46)</f>
        <v>-10374</v>
      </c>
      <c r="J4" s="17">
        <f>J2-J3</f>
        <v>0</v>
      </c>
      <c r="K4" s="19"/>
      <c r="L4" s="19">
        <f>SUM(L10,L16,L22,'[1]Sec Lending - Govt Funds'!L46)</f>
        <v>-8143</v>
      </c>
      <c r="M4" s="17">
        <f>M2-M3</f>
        <v>0</v>
      </c>
      <c r="N4" s="19">
        <f>SUM(N10,N16,N22,'[1]Sec Lending - Govt Funds'!N46)</f>
        <v>-4168</v>
      </c>
      <c r="O4" s="17">
        <f>O2-O3</f>
        <v>0</v>
      </c>
      <c r="P4" s="19">
        <f>SUM(P10,P16,P22,'[1]Sec Lending - Govt Funds'!P46)</f>
        <v>-2854</v>
      </c>
      <c r="Q4" s="17">
        <f>Q2-Q3</f>
        <v>0</v>
      </c>
      <c r="R4" s="19">
        <f>SUM(R10,R16,R22,'[1]Sec Lending - Govt Funds'!R46)</f>
        <v>-5400</v>
      </c>
      <c r="S4" s="17">
        <f>S2-S3</f>
        <v>0</v>
      </c>
      <c r="T4" s="19">
        <f>SUM(T10,T16,T22,'[1]Sec Lending - Govt Funds'!T46)</f>
        <v>0</v>
      </c>
      <c r="U4" s="17">
        <f>U2-U3</f>
        <v>0</v>
      </c>
      <c r="V4" s="19">
        <f>SUM(V10,V16,V22,'[1]Sec Lending - Govt Funds'!V46)</f>
        <v>0</v>
      </c>
      <c r="W4" s="20">
        <f>W2-W3</f>
        <v>0</v>
      </c>
    </row>
    <row r="5" spans="1:25" x14ac:dyDescent="0.2">
      <c r="A5" s="21"/>
      <c r="B5" s="16"/>
      <c r="C5" s="19"/>
      <c r="D5" s="18"/>
      <c r="E5" s="19"/>
      <c r="F5" s="19"/>
      <c r="G5" s="19"/>
      <c r="H5" s="19"/>
      <c r="I5" s="19"/>
      <c r="J5" s="19"/>
      <c r="K5" s="19"/>
      <c r="L5" s="19"/>
      <c r="M5" s="19"/>
      <c r="N5" s="19"/>
      <c r="O5" s="19"/>
      <c r="P5" s="19"/>
      <c r="Q5" s="19"/>
      <c r="R5" s="19"/>
      <c r="S5" s="19"/>
      <c r="T5" s="19"/>
      <c r="U5" s="19"/>
      <c r="V5" s="19"/>
      <c r="W5" s="22"/>
    </row>
    <row r="6" spans="1:25" ht="13.5" thickBot="1" x14ac:dyDescent="0.25">
      <c r="A6" s="23"/>
      <c r="B6" s="24"/>
      <c r="C6" s="25"/>
      <c r="D6" s="7"/>
      <c r="E6" s="26"/>
      <c r="F6" s="25"/>
      <c r="G6" s="26"/>
      <c r="H6" s="25"/>
      <c r="I6" s="26"/>
      <c r="J6" s="25"/>
      <c r="K6" s="25"/>
      <c r="L6" s="26"/>
      <c r="M6" s="25"/>
      <c r="N6" s="26"/>
      <c r="O6" s="25"/>
      <c r="P6" s="26"/>
      <c r="Q6" s="25"/>
      <c r="R6" s="26"/>
      <c r="S6" s="25"/>
      <c r="T6" s="26"/>
      <c r="U6" s="25"/>
      <c r="V6" s="26"/>
      <c r="W6" s="27"/>
    </row>
    <row r="7" spans="1:25" x14ac:dyDescent="0.2">
      <c r="A7" s="28" t="s">
        <v>37</v>
      </c>
      <c r="B7" s="2"/>
      <c r="C7" s="29"/>
      <c r="D7" s="30"/>
      <c r="E7" s="31"/>
      <c r="F7" s="32"/>
      <c r="G7" s="31"/>
      <c r="H7" s="32"/>
      <c r="I7" s="31"/>
      <c r="J7" s="32"/>
      <c r="K7" s="33"/>
      <c r="L7" s="31"/>
      <c r="M7" s="32"/>
      <c r="N7" s="31"/>
      <c r="O7" s="32"/>
      <c r="P7" s="31"/>
      <c r="Q7" s="32"/>
      <c r="R7" s="31"/>
      <c r="S7" s="32"/>
      <c r="T7" s="31"/>
      <c r="U7" s="32"/>
      <c r="V7" s="33"/>
      <c r="W7" s="34"/>
    </row>
    <row r="8" spans="1:25" x14ac:dyDescent="0.2">
      <c r="A8" s="35" t="s">
        <v>6</v>
      </c>
      <c r="B8" s="65">
        <v>13</v>
      </c>
      <c r="C8" s="36">
        <f>B8*1000</f>
        <v>13000</v>
      </c>
      <c r="D8" s="37"/>
      <c r="E8" s="38">
        <f>G8+D8</f>
        <v>0</v>
      </c>
      <c r="F8" s="39">
        <f>E8*1000</f>
        <v>0</v>
      </c>
      <c r="G8" s="40"/>
      <c r="H8" s="39">
        <f>G8*1000</f>
        <v>0</v>
      </c>
      <c r="I8" s="40"/>
      <c r="J8" s="36">
        <f>I8*1000</f>
        <v>0</v>
      </c>
      <c r="K8" s="37"/>
      <c r="L8" s="40"/>
      <c r="M8" s="39">
        <f>L8*1000</f>
        <v>0</v>
      </c>
      <c r="N8" s="40"/>
      <c r="O8" s="36">
        <f>N8*1000</f>
        <v>0</v>
      </c>
      <c r="P8" s="40"/>
      <c r="Q8" s="39">
        <f>P8*1000</f>
        <v>0</v>
      </c>
      <c r="R8" s="40"/>
      <c r="S8" s="36">
        <f>R8*1000</f>
        <v>0</v>
      </c>
      <c r="T8" s="40"/>
      <c r="U8" s="39">
        <f>T8*1000</f>
        <v>0</v>
      </c>
      <c r="V8" s="40"/>
      <c r="W8" s="41">
        <f>V8*1000</f>
        <v>0</v>
      </c>
    </row>
    <row r="9" spans="1:25" x14ac:dyDescent="0.2">
      <c r="A9" s="35" t="s">
        <v>7</v>
      </c>
      <c r="B9" s="66">
        <v>38</v>
      </c>
      <c r="C9" s="43">
        <f>B9*1000</f>
        <v>38000</v>
      </c>
      <c r="D9" s="44">
        <v>7</v>
      </c>
      <c r="E9" s="38">
        <f>G9+D9</f>
        <v>7</v>
      </c>
      <c r="F9" s="45">
        <f>E9*1000</f>
        <v>7000</v>
      </c>
      <c r="G9" s="46"/>
      <c r="H9" s="45">
        <f>G9*1000</f>
        <v>0</v>
      </c>
      <c r="I9" s="46"/>
      <c r="J9" s="43">
        <f>I9*1000</f>
        <v>0</v>
      </c>
      <c r="K9" s="44"/>
      <c r="L9" s="46"/>
      <c r="M9" s="45">
        <f>L9*1000</f>
        <v>0</v>
      </c>
      <c r="N9" s="46"/>
      <c r="O9" s="43">
        <f>N9*1000</f>
        <v>0</v>
      </c>
      <c r="P9" s="46"/>
      <c r="Q9" s="45">
        <f>P9*1000</f>
        <v>0</v>
      </c>
      <c r="R9" s="46"/>
      <c r="S9" s="43">
        <f>R9*1000</f>
        <v>0</v>
      </c>
      <c r="T9" s="46"/>
      <c r="U9" s="45">
        <f>T9*1000</f>
        <v>0</v>
      </c>
      <c r="V9" s="46"/>
      <c r="W9" s="47">
        <f>V9*1000</f>
        <v>0</v>
      </c>
      <c r="Y9" s="42"/>
    </row>
    <row r="10" spans="1:25" ht="13.5" thickBot="1" x14ac:dyDescent="0.25">
      <c r="A10" s="48" t="s">
        <v>8</v>
      </c>
      <c r="B10" s="67">
        <f>B8-B9</f>
        <v>-25</v>
      </c>
      <c r="C10" s="50">
        <f>B10*1000</f>
        <v>-25000</v>
      </c>
      <c r="D10" s="51"/>
      <c r="E10" s="52">
        <f>E8-E9</f>
        <v>-7</v>
      </c>
      <c r="F10" s="53">
        <f>E10*1000</f>
        <v>-7000</v>
      </c>
      <c r="G10" s="52">
        <f>G8-G9</f>
        <v>0</v>
      </c>
      <c r="H10" s="53">
        <f>G10*1000</f>
        <v>0</v>
      </c>
      <c r="I10" s="52">
        <f>I8-I9</f>
        <v>0</v>
      </c>
      <c r="J10" s="50">
        <f>I10*1000</f>
        <v>0</v>
      </c>
      <c r="K10" s="51"/>
      <c r="L10" s="52">
        <f>L8-L9</f>
        <v>0</v>
      </c>
      <c r="M10" s="53">
        <f>L10*1000</f>
        <v>0</v>
      </c>
      <c r="N10" s="52">
        <f>N8-N9</f>
        <v>0</v>
      </c>
      <c r="O10" s="50">
        <f>N10*1000</f>
        <v>0</v>
      </c>
      <c r="P10" s="52">
        <f>P8-P9</f>
        <v>0</v>
      </c>
      <c r="Q10" s="53">
        <f>P10*1000</f>
        <v>0</v>
      </c>
      <c r="R10" s="52">
        <f>R8-R9</f>
        <v>0</v>
      </c>
      <c r="S10" s="50">
        <f>R10*1000</f>
        <v>0</v>
      </c>
      <c r="T10" s="52">
        <f>T8-T9</f>
        <v>0</v>
      </c>
      <c r="U10" s="53">
        <f>T10*1000</f>
        <v>0</v>
      </c>
      <c r="V10" s="52">
        <f>V8-V9</f>
        <v>0</v>
      </c>
      <c r="W10" s="54">
        <f>V10*1000</f>
        <v>0</v>
      </c>
    </row>
    <row r="11" spans="1:25" x14ac:dyDescent="0.2">
      <c r="A11" s="35"/>
      <c r="B11" s="99"/>
      <c r="C11" s="55"/>
      <c r="D11" s="55"/>
      <c r="E11" s="56"/>
      <c r="F11" s="55"/>
      <c r="G11" s="56"/>
      <c r="H11" s="55"/>
      <c r="I11" s="56"/>
      <c r="J11" s="55"/>
      <c r="K11" s="55"/>
      <c r="L11" s="56"/>
      <c r="M11" s="55"/>
      <c r="N11" s="56"/>
      <c r="O11" s="55"/>
      <c r="P11" s="56"/>
      <c r="Q11" s="55"/>
      <c r="R11" s="56"/>
      <c r="S11" s="55"/>
      <c r="T11" s="56"/>
      <c r="U11" s="55"/>
      <c r="V11" s="56"/>
      <c r="W11" s="57"/>
    </row>
    <row r="12" spans="1:25" ht="13.5" thickBot="1" x14ac:dyDescent="0.25">
      <c r="A12" s="35"/>
      <c r="B12" s="5"/>
      <c r="C12" s="39"/>
      <c r="D12" s="37"/>
      <c r="E12" s="40"/>
      <c r="F12" s="39"/>
      <c r="G12" s="40"/>
      <c r="H12" s="39"/>
      <c r="I12" s="40"/>
      <c r="J12" s="39"/>
      <c r="K12" s="37"/>
      <c r="L12" s="40"/>
      <c r="M12" s="39"/>
      <c r="N12" s="40"/>
      <c r="O12" s="39"/>
      <c r="P12" s="40"/>
      <c r="Q12" s="39"/>
      <c r="R12" s="40"/>
      <c r="S12" s="39"/>
      <c r="T12" s="40"/>
      <c r="U12" s="39"/>
      <c r="W12" s="59"/>
    </row>
    <row r="13" spans="1:25" x14ac:dyDescent="0.2">
      <c r="A13" s="28" t="s">
        <v>38</v>
      </c>
      <c r="B13" s="2"/>
      <c r="C13" s="29"/>
      <c r="D13" s="30"/>
      <c r="E13" s="31"/>
      <c r="F13" s="29"/>
      <c r="G13" s="31"/>
      <c r="H13" s="29"/>
      <c r="I13" s="31"/>
      <c r="J13" s="29"/>
      <c r="K13" s="30"/>
      <c r="L13" s="31"/>
      <c r="M13" s="29"/>
      <c r="N13" s="31"/>
      <c r="O13" s="29"/>
      <c r="P13" s="31"/>
      <c r="Q13" s="29"/>
      <c r="R13" s="31"/>
      <c r="S13" s="29"/>
      <c r="T13" s="31"/>
      <c r="U13" s="29"/>
      <c r="V13" s="33"/>
      <c r="W13" s="34"/>
    </row>
    <row r="14" spans="1:25" x14ac:dyDescent="0.2">
      <c r="A14" s="35" t="s">
        <v>6</v>
      </c>
      <c r="B14" s="65">
        <v>109</v>
      </c>
      <c r="C14" s="36">
        <f>B14*1000</f>
        <v>109000</v>
      </c>
      <c r="D14" s="37"/>
      <c r="E14" s="38">
        <f>G14+D14</f>
        <v>0</v>
      </c>
      <c r="F14" s="39">
        <f>E14*1000</f>
        <v>0</v>
      </c>
      <c r="G14" s="40"/>
      <c r="H14" s="39">
        <f>G14*1000</f>
        <v>0</v>
      </c>
      <c r="I14" s="40"/>
      <c r="J14" s="36">
        <f>I14*1000</f>
        <v>0</v>
      </c>
      <c r="K14" s="37"/>
      <c r="L14" s="40"/>
      <c r="M14" s="39">
        <f>L14*1000</f>
        <v>0</v>
      </c>
      <c r="N14" s="40"/>
      <c r="O14" s="36">
        <f>N14*1000</f>
        <v>0</v>
      </c>
      <c r="P14" s="40"/>
      <c r="Q14" s="39">
        <f>P14*1000</f>
        <v>0</v>
      </c>
      <c r="R14" s="40"/>
      <c r="S14" s="36">
        <f>R14*1000</f>
        <v>0</v>
      </c>
      <c r="T14" s="40"/>
      <c r="U14" s="39">
        <f>T14*1000</f>
        <v>0</v>
      </c>
      <c r="V14" s="40"/>
      <c r="W14" s="41">
        <f>V14*1000</f>
        <v>0</v>
      </c>
    </row>
    <row r="15" spans="1:25" x14ac:dyDescent="0.2">
      <c r="A15" s="35" t="s">
        <v>7</v>
      </c>
      <c r="B15" s="66">
        <v>316</v>
      </c>
      <c r="C15" s="43">
        <f>B15*1000</f>
        <v>316000</v>
      </c>
      <c r="D15" s="44">
        <v>45</v>
      </c>
      <c r="E15" s="38">
        <f>G15+D15</f>
        <v>45</v>
      </c>
      <c r="F15" s="45">
        <f>E15*1000</f>
        <v>45000</v>
      </c>
      <c r="G15" s="46"/>
      <c r="H15" s="45">
        <f>G15*1000</f>
        <v>0</v>
      </c>
      <c r="I15" s="46"/>
      <c r="J15" s="43">
        <f>I15*1000</f>
        <v>0</v>
      </c>
      <c r="K15" s="44"/>
      <c r="L15" s="46"/>
      <c r="M15" s="45">
        <f>L15*1000</f>
        <v>0</v>
      </c>
      <c r="N15" s="46"/>
      <c r="O15" s="43">
        <f>N15*1000</f>
        <v>0</v>
      </c>
      <c r="P15" s="46"/>
      <c r="Q15" s="45">
        <f>P15*1000</f>
        <v>0</v>
      </c>
      <c r="R15" s="46"/>
      <c r="S15" s="43">
        <f>R15*1000</f>
        <v>0</v>
      </c>
      <c r="T15" s="46"/>
      <c r="U15" s="45">
        <f>T15*1000</f>
        <v>0</v>
      </c>
      <c r="V15" s="46"/>
      <c r="W15" s="47">
        <f>V15*1000</f>
        <v>0</v>
      </c>
    </row>
    <row r="16" spans="1:25" ht="13.5" thickBot="1" x14ac:dyDescent="0.25">
      <c r="A16" s="48" t="s">
        <v>8</v>
      </c>
      <c r="B16" s="67">
        <f>B14-B15</f>
        <v>-207</v>
      </c>
      <c r="C16" s="50">
        <f>B16*1000</f>
        <v>-207000</v>
      </c>
      <c r="D16" s="51"/>
      <c r="E16" s="52">
        <f>E14-E15</f>
        <v>-45</v>
      </c>
      <c r="F16" s="53">
        <f>E16*1000</f>
        <v>-45000</v>
      </c>
      <c r="G16" s="52">
        <f>G14-G15</f>
        <v>0</v>
      </c>
      <c r="H16" s="53">
        <f>G16*1000</f>
        <v>0</v>
      </c>
      <c r="I16" s="52">
        <f>I14-I15</f>
        <v>0</v>
      </c>
      <c r="J16" s="50">
        <f>I16*1000</f>
        <v>0</v>
      </c>
      <c r="K16" s="51"/>
      <c r="L16" s="52">
        <f>L14-L15</f>
        <v>0</v>
      </c>
      <c r="M16" s="53">
        <f>L16*1000</f>
        <v>0</v>
      </c>
      <c r="N16" s="52">
        <f>N14-N15</f>
        <v>0</v>
      </c>
      <c r="O16" s="50">
        <f>N16*1000</f>
        <v>0</v>
      </c>
      <c r="P16" s="52">
        <f>P14-P15</f>
        <v>0</v>
      </c>
      <c r="Q16" s="53">
        <f>P16*1000</f>
        <v>0</v>
      </c>
      <c r="R16" s="52">
        <f>R14-R15</f>
        <v>0</v>
      </c>
      <c r="S16" s="50">
        <f>R16*1000</f>
        <v>0</v>
      </c>
      <c r="T16" s="60"/>
      <c r="U16" s="53">
        <f>T16*1000</f>
        <v>0</v>
      </c>
      <c r="V16" s="60"/>
      <c r="W16" s="54">
        <f>V16*1000</f>
        <v>0</v>
      </c>
    </row>
    <row r="17" spans="1:23" x14ac:dyDescent="0.2">
      <c r="A17" s="35"/>
      <c r="B17" s="99"/>
      <c r="C17" s="55"/>
      <c r="D17" s="55"/>
      <c r="E17" s="56"/>
      <c r="F17" s="55"/>
      <c r="G17" s="56"/>
      <c r="H17" s="55"/>
      <c r="I17" s="56"/>
      <c r="J17" s="55"/>
      <c r="K17" s="55"/>
      <c r="L17" s="56"/>
      <c r="M17" s="55"/>
      <c r="N17" s="56"/>
      <c r="O17" s="55"/>
      <c r="P17" s="56"/>
      <c r="Q17" s="55"/>
      <c r="R17" s="56"/>
      <c r="S17" s="55"/>
      <c r="T17" s="61"/>
      <c r="U17" s="55"/>
      <c r="V17" s="61"/>
      <c r="W17" s="57"/>
    </row>
    <row r="18" spans="1:23" ht="13.5" thickBot="1" x14ac:dyDescent="0.25">
      <c r="A18" s="35"/>
      <c r="B18" s="62"/>
      <c r="C18" s="62"/>
      <c r="F18" s="62"/>
      <c r="H18" s="62"/>
      <c r="J18" s="62"/>
      <c r="K18" s="58"/>
      <c r="M18" s="62"/>
      <c r="O18" s="62"/>
      <c r="Q18" s="62"/>
      <c r="S18" s="62"/>
      <c r="U18" s="62"/>
      <c r="W18" s="59"/>
    </row>
    <row r="19" spans="1:23" x14ac:dyDescent="0.2">
      <c r="A19" s="28" t="s">
        <v>39</v>
      </c>
      <c r="B19" s="2"/>
      <c r="C19" s="29"/>
      <c r="D19" s="30"/>
      <c r="E19" s="31"/>
      <c r="F19" s="29"/>
      <c r="G19" s="31"/>
      <c r="H19" s="29"/>
      <c r="I19" s="31"/>
      <c r="J19" s="29"/>
      <c r="K19" s="30"/>
      <c r="L19" s="31"/>
      <c r="M19" s="29"/>
      <c r="N19" s="31"/>
      <c r="O19" s="29"/>
      <c r="P19" s="31"/>
      <c r="Q19" s="29"/>
      <c r="R19" s="31"/>
      <c r="S19" s="29"/>
      <c r="T19" s="31"/>
      <c r="U19" s="29"/>
      <c r="V19" s="33"/>
      <c r="W19" s="34"/>
    </row>
    <row r="20" spans="1:23" x14ac:dyDescent="0.2">
      <c r="A20" s="35" t="s">
        <v>6</v>
      </c>
      <c r="B20" s="65">
        <v>1</v>
      </c>
      <c r="C20" s="36">
        <f>B20*1000</f>
        <v>1000</v>
      </c>
      <c r="D20" s="37"/>
      <c r="E20" s="38">
        <f>G20+D20</f>
        <v>0</v>
      </c>
      <c r="F20" s="39">
        <f>E20*1000</f>
        <v>0</v>
      </c>
      <c r="G20" s="40"/>
      <c r="H20" s="39">
        <f>G20*1000</f>
        <v>0</v>
      </c>
      <c r="I20" s="40"/>
      <c r="J20" s="36">
        <f>I20*1000</f>
        <v>0</v>
      </c>
      <c r="K20" s="37"/>
      <c r="L20" s="40"/>
      <c r="M20" s="39">
        <f>L20*1000</f>
        <v>0</v>
      </c>
      <c r="N20" s="40"/>
      <c r="O20" s="36">
        <f>N20*1000</f>
        <v>0</v>
      </c>
      <c r="P20" s="40"/>
      <c r="Q20" s="39">
        <f>P20*1000</f>
        <v>0</v>
      </c>
      <c r="R20" s="40"/>
      <c r="S20" s="36">
        <f>R20*1000</f>
        <v>0</v>
      </c>
      <c r="T20" s="40"/>
      <c r="U20" s="39">
        <f>T20*1000</f>
        <v>0</v>
      </c>
      <c r="V20" s="40"/>
      <c r="W20" s="41">
        <f>V20*1000</f>
        <v>0</v>
      </c>
    </row>
    <row r="21" spans="1:23" x14ac:dyDescent="0.2">
      <c r="A21" s="35" t="s">
        <v>7</v>
      </c>
      <c r="B21" s="66">
        <v>2</v>
      </c>
      <c r="C21" s="43">
        <f>B21*1000</f>
        <v>2000</v>
      </c>
      <c r="D21" s="44">
        <v>2</v>
      </c>
      <c r="E21" s="38">
        <f>G21+D21</f>
        <v>2</v>
      </c>
      <c r="F21" s="45">
        <f>E21*1000</f>
        <v>2000</v>
      </c>
      <c r="G21" s="46"/>
      <c r="H21" s="45">
        <f>G21*1000</f>
        <v>0</v>
      </c>
      <c r="I21" s="46"/>
      <c r="J21" s="43">
        <f>I21*1000</f>
        <v>0</v>
      </c>
      <c r="K21" s="44"/>
      <c r="L21" s="46"/>
      <c r="M21" s="45">
        <f>L21*1000</f>
        <v>0</v>
      </c>
      <c r="N21" s="46"/>
      <c r="O21" s="43">
        <f>N21*1000</f>
        <v>0</v>
      </c>
      <c r="P21" s="46"/>
      <c r="Q21" s="45">
        <f>P21*1000</f>
        <v>0</v>
      </c>
      <c r="R21" s="46"/>
      <c r="S21" s="43">
        <f>R21*1000</f>
        <v>0</v>
      </c>
      <c r="T21" s="46"/>
      <c r="U21" s="45">
        <f>T21*1000</f>
        <v>0</v>
      </c>
      <c r="V21" s="46"/>
      <c r="W21" s="47">
        <f>V21*1000</f>
        <v>0</v>
      </c>
    </row>
    <row r="22" spans="1:23" ht="13.5" thickBot="1" x14ac:dyDescent="0.25">
      <c r="A22" s="48" t="s">
        <v>8</v>
      </c>
      <c r="B22" s="67">
        <f>B20-B21</f>
        <v>-1</v>
      </c>
      <c r="C22" s="50">
        <f>B22*1000</f>
        <v>-1000</v>
      </c>
      <c r="D22" s="51"/>
      <c r="E22" s="52">
        <f>E20-E21</f>
        <v>-2</v>
      </c>
      <c r="F22" s="53">
        <f>E22*1000</f>
        <v>-2000</v>
      </c>
      <c r="G22" s="52">
        <f>G20-G21</f>
        <v>0</v>
      </c>
      <c r="H22" s="53">
        <f>G22*1000</f>
        <v>0</v>
      </c>
      <c r="I22" s="52">
        <f>I20-I21</f>
        <v>0</v>
      </c>
      <c r="J22" s="50">
        <f>I22*1000</f>
        <v>0</v>
      </c>
      <c r="K22" s="51"/>
      <c r="L22" s="52">
        <f>L20-L21</f>
        <v>0</v>
      </c>
      <c r="M22" s="53">
        <f>L22*1000</f>
        <v>0</v>
      </c>
      <c r="N22" s="52">
        <f>N20-N21</f>
        <v>0</v>
      </c>
      <c r="O22" s="50">
        <f>N22*1000</f>
        <v>0</v>
      </c>
      <c r="P22" s="52">
        <f>P20-P21</f>
        <v>0</v>
      </c>
      <c r="Q22" s="53">
        <f>P22*1000</f>
        <v>0</v>
      </c>
      <c r="R22" s="52">
        <f>R20-R21</f>
        <v>0</v>
      </c>
      <c r="S22" s="50">
        <f>R22*1000</f>
        <v>0</v>
      </c>
      <c r="T22" s="60"/>
      <c r="U22" s="53">
        <f>T22*1000</f>
        <v>0</v>
      </c>
      <c r="V22" s="60"/>
      <c r="W22" s="54">
        <f>V22*1000</f>
        <v>0</v>
      </c>
    </row>
    <row r="23" spans="1:23" x14ac:dyDescent="0.2">
      <c r="A23" s="62"/>
      <c r="B23" s="62"/>
      <c r="C23" s="62"/>
      <c r="F23" s="62"/>
      <c r="H23" s="62"/>
      <c r="J23" s="62"/>
      <c r="K23" s="58"/>
      <c r="M23" s="62"/>
      <c r="O23" s="62"/>
      <c r="Q23" s="62"/>
      <c r="S23" s="62"/>
      <c r="U23" s="62"/>
      <c r="W23" s="62"/>
    </row>
    <row r="24" spans="1:23" x14ac:dyDescent="0.2">
      <c r="A24" s="62"/>
      <c r="B24" s="62"/>
      <c r="C24" s="62"/>
      <c r="F24" s="62"/>
      <c r="H24" s="62"/>
      <c r="J24" s="62"/>
      <c r="K24" s="58"/>
      <c r="M24" s="62"/>
      <c r="O24" s="62"/>
      <c r="Q24" s="62"/>
      <c r="S24" s="62"/>
      <c r="U24" s="62"/>
      <c r="W24" s="62"/>
    </row>
    <row r="26" spans="1:23" x14ac:dyDescent="0.2">
      <c r="A26" s="306" t="s">
        <v>15</v>
      </c>
      <c r="B26" s="307"/>
      <c r="C26" s="307"/>
      <c r="D26" s="307"/>
      <c r="E26" s="307"/>
      <c r="F26" s="307"/>
      <c r="G26" s="307"/>
      <c r="H26" s="307"/>
      <c r="I26" s="307"/>
      <c r="J26" s="307"/>
      <c r="K26" s="307"/>
      <c r="L26" s="307"/>
      <c r="M26" s="307"/>
      <c r="N26" s="307"/>
      <c r="O26" s="307"/>
      <c r="P26" s="307"/>
      <c r="Q26" s="307"/>
      <c r="R26" s="307"/>
      <c r="S26" s="307"/>
      <c r="T26" s="307"/>
      <c r="U26" s="307"/>
      <c r="V26" s="307"/>
      <c r="W26" s="307"/>
    </row>
    <row r="27" spans="1:23" ht="13.5" thickBot="1" x14ac:dyDescent="0.25"/>
    <row r="28" spans="1:23" ht="30.75" customHeight="1" x14ac:dyDescent="0.2">
      <c r="A28" s="1" t="s">
        <v>40</v>
      </c>
      <c r="B28" s="236" t="s">
        <v>156</v>
      </c>
      <c r="C28" s="314">
        <v>2015</v>
      </c>
      <c r="D28" s="3" t="s">
        <v>157</v>
      </c>
      <c r="E28" s="236" t="s">
        <v>158</v>
      </c>
      <c r="F28" s="3" t="s">
        <v>1</v>
      </c>
      <c r="G28" s="236" t="s">
        <v>148</v>
      </c>
      <c r="H28" s="3">
        <v>2014</v>
      </c>
      <c r="I28" s="236" t="s">
        <v>149</v>
      </c>
      <c r="J28" s="314">
        <v>2013</v>
      </c>
      <c r="K28" s="3"/>
      <c r="L28" s="236" t="s">
        <v>150</v>
      </c>
      <c r="M28" s="3">
        <v>2012</v>
      </c>
      <c r="N28" s="236" t="s">
        <v>151</v>
      </c>
      <c r="O28" s="314">
        <v>2011</v>
      </c>
      <c r="P28" s="236" t="s">
        <v>152</v>
      </c>
      <c r="Q28" s="3">
        <v>2010</v>
      </c>
      <c r="R28" s="236" t="s">
        <v>153</v>
      </c>
      <c r="S28" s="314">
        <v>2009</v>
      </c>
      <c r="T28" s="236" t="s">
        <v>154</v>
      </c>
      <c r="U28" s="3">
        <v>2008</v>
      </c>
      <c r="V28" s="236" t="s">
        <v>155</v>
      </c>
      <c r="W28" s="315">
        <v>2007</v>
      </c>
    </row>
    <row r="29" spans="1:23" x14ac:dyDescent="0.2">
      <c r="A29" s="4" t="s">
        <v>2</v>
      </c>
      <c r="B29" s="75"/>
      <c r="C29" s="93">
        <f>SUM(C34,C38,C42,C46,C50)</f>
        <v>1000</v>
      </c>
      <c r="D29" s="77"/>
      <c r="E29" s="10"/>
      <c r="F29" s="93">
        <f>SUM(F34,F38,F42,F46,F50)</f>
        <v>0</v>
      </c>
      <c r="G29" s="10"/>
      <c r="H29" s="93">
        <f>SUM(H34,H38,H42,H46,H50)</f>
        <v>0</v>
      </c>
      <c r="I29" s="10"/>
      <c r="J29" s="93">
        <f>SUM(J34,J38,J42,J46,J50)</f>
        <v>0</v>
      </c>
      <c r="K29" s="77"/>
      <c r="L29" s="10"/>
      <c r="M29" s="93">
        <f>SUM(M34,M38,M42,M46,M50)</f>
        <v>0</v>
      </c>
      <c r="N29" s="10"/>
      <c r="O29" s="93">
        <f>SUM(O34,O38,O42,O46,O50)</f>
        <v>0</v>
      </c>
      <c r="P29" s="10"/>
      <c r="Q29" s="93">
        <f>SUM(Q34,Q38,Q42,Q46,Q50)</f>
        <v>0</v>
      </c>
      <c r="R29" s="10"/>
      <c r="S29" s="93">
        <f>SUM(S34,S38,S42,S46,S50)</f>
        <v>0</v>
      </c>
      <c r="T29" s="10"/>
      <c r="U29" s="93">
        <f>SUM(U34,U38,U42,U46,U50)</f>
        <v>0</v>
      </c>
      <c r="V29" s="10"/>
      <c r="W29" s="94">
        <f>SUM(W34,W38,W42,W46,W50)</f>
        <v>0</v>
      </c>
    </row>
    <row r="30" spans="1:23" x14ac:dyDescent="0.2">
      <c r="A30" s="4" t="s">
        <v>3</v>
      </c>
      <c r="B30" s="75"/>
      <c r="C30" s="95">
        <f>SUM(C35,C39,C43,C47,C51)</f>
        <v>2000</v>
      </c>
      <c r="D30" s="80"/>
      <c r="E30" s="81"/>
      <c r="F30" s="95">
        <f>SUM(F35,F39,F43,F47,F51)</f>
        <v>0</v>
      </c>
      <c r="G30" s="81"/>
      <c r="H30" s="95">
        <f>SUM(H35,H39,H43,H47,H51)</f>
        <v>0</v>
      </c>
      <c r="I30" s="81"/>
      <c r="J30" s="95">
        <f>SUM(J35,J39,J43,J47,J51)</f>
        <v>0</v>
      </c>
      <c r="K30" s="80"/>
      <c r="L30" s="81"/>
      <c r="M30" s="95">
        <f>SUM(M35,M39,M43,M47,M51)</f>
        <v>0</v>
      </c>
      <c r="N30" s="81"/>
      <c r="O30" s="95">
        <f>SUM(O35,O39,O43,O47,O51)</f>
        <v>0</v>
      </c>
      <c r="P30" s="81"/>
      <c r="Q30" s="95">
        <f>SUM(Q35,Q39,Q43,Q47,Q51)</f>
        <v>0</v>
      </c>
      <c r="R30" s="81"/>
      <c r="S30" s="95">
        <f>SUM(S35,S39,S43,S47,S51)</f>
        <v>0</v>
      </c>
      <c r="T30" s="81"/>
      <c r="U30" s="95">
        <f>SUM(U35,U39,U43,U47,U51)</f>
        <v>0</v>
      </c>
      <c r="V30" s="81"/>
      <c r="W30" s="96">
        <f>SUM(W35,W39,W43,W47,W51)</f>
        <v>0</v>
      </c>
    </row>
    <row r="31" spans="1:23" ht="13.5" thickBot="1" x14ac:dyDescent="0.25">
      <c r="A31" s="100" t="s">
        <v>41</v>
      </c>
      <c r="B31" s="75"/>
      <c r="C31" s="97">
        <f>C29-C30</f>
        <v>-1000</v>
      </c>
      <c r="D31" s="84"/>
      <c r="E31" s="85"/>
      <c r="F31" s="97">
        <f>F29-F30</f>
        <v>0</v>
      </c>
      <c r="G31" s="85"/>
      <c r="H31" s="97">
        <f>H29-H30</f>
        <v>0</v>
      </c>
      <c r="I31" s="85"/>
      <c r="J31" s="97">
        <f>J29-J30</f>
        <v>0</v>
      </c>
      <c r="K31" s="84"/>
      <c r="L31" s="85"/>
      <c r="M31" s="97">
        <f>M29-M30</f>
        <v>0</v>
      </c>
      <c r="N31" s="85"/>
      <c r="O31" s="97">
        <f>O29-O30</f>
        <v>0</v>
      </c>
      <c r="P31" s="85"/>
      <c r="Q31" s="97">
        <f>Q29-Q30</f>
        <v>0</v>
      </c>
      <c r="R31" s="85"/>
      <c r="S31" s="97">
        <f>S29-S30</f>
        <v>0</v>
      </c>
      <c r="T31" s="85"/>
      <c r="U31" s="97">
        <f>U29-U30</f>
        <v>0</v>
      </c>
      <c r="V31" s="85"/>
      <c r="W31" s="98">
        <f>W29-W30</f>
        <v>0</v>
      </c>
    </row>
    <row r="32" spans="1:23" x14ac:dyDescent="0.2">
      <c r="A32" s="87"/>
      <c r="B32" s="88"/>
      <c r="C32" s="77"/>
      <c r="D32" s="77"/>
      <c r="E32" s="10"/>
      <c r="F32" s="77"/>
      <c r="G32" s="10"/>
      <c r="H32" s="77"/>
      <c r="I32" s="10"/>
      <c r="J32" s="77"/>
      <c r="K32" s="77"/>
      <c r="L32" s="10"/>
      <c r="M32" s="77"/>
      <c r="N32" s="10"/>
      <c r="O32" s="77"/>
      <c r="P32" s="10"/>
      <c r="Q32" s="77"/>
      <c r="R32" s="10"/>
      <c r="S32" s="77"/>
      <c r="T32" s="10"/>
      <c r="U32" s="77"/>
      <c r="V32" s="10"/>
      <c r="W32" s="89"/>
    </row>
    <row r="33" spans="1:23" x14ac:dyDescent="0.2">
      <c r="A33" s="90" t="s">
        <v>42</v>
      </c>
      <c r="B33" s="5"/>
      <c r="C33" s="39"/>
      <c r="D33" s="37"/>
      <c r="E33" s="40"/>
      <c r="F33" s="62"/>
      <c r="G33" s="40"/>
      <c r="H33" s="62"/>
      <c r="I33" s="40"/>
      <c r="J33" s="62"/>
      <c r="K33" s="58"/>
      <c r="L33" s="40"/>
      <c r="M33" s="62"/>
      <c r="N33" s="40"/>
      <c r="O33" s="62"/>
      <c r="P33" s="40"/>
      <c r="Q33" s="62"/>
      <c r="R33" s="40"/>
      <c r="S33" s="62"/>
      <c r="T33" s="40"/>
      <c r="U33" s="62"/>
      <c r="W33" s="59"/>
    </row>
    <row r="34" spans="1:23" x14ac:dyDescent="0.2">
      <c r="A34" s="35" t="s">
        <v>6</v>
      </c>
      <c r="B34" s="5">
        <v>0</v>
      </c>
      <c r="C34" s="36">
        <f t="shared" ref="C34:C36" si="0">B34*1000</f>
        <v>0</v>
      </c>
      <c r="D34" s="37"/>
      <c r="E34" s="38">
        <v>0</v>
      </c>
      <c r="F34" s="37">
        <f t="shared" ref="F34:F36" si="1">E34*1000</f>
        <v>0</v>
      </c>
      <c r="G34" s="38">
        <v>0</v>
      </c>
      <c r="H34" s="37">
        <f t="shared" ref="H34:H36" si="2">G34*1000</f>
        <v>0</v>
      </c>
      <c r="I34" s="38">
        <v>0</v>
      </c>
      <c r="J34" s="36">
        <f t="shared" ref="J34:J36" si="3">I34*1000</f>
        <v>0</v>
      </c>
      <c r="K34" s="37"/>
      <c r="L34" s="38">
        <v>0</v>
      </c>
      <c r="M34" s="37">
        <f t="shared" ref="M34:M36" si="4">L34*1000</f>
        <v>0</v>
      </c>
      <c r="N34" s="38">
        <v>0</v>
      </c>
      <c r="O34" s="36">
        <f t="shared" ref="O34:O36" si="5">N34*1000</f>
        <v>0</v>
      </c>
      <c r="P34" s="38">
        <v>0</v>
      </c>
      <c r="Q34" s="37">
        <f t="shared" ref="Q34:Q36" si="6">P34*1000</f>
        <v>0</v>
      </c>
      <c r="R34" s="38">
        <v>0</v>
      </c>
      <c r="S34" s="36">
        <f t="shared" ref="S34:S36" si="7">R34*1000</f>
        <v>0</v>
      </c>
      <c r="T34" s="38">
        <v>0</v>
      </c>
      <c r="U34" s="37">
        <f t="shared" ref="U34:U36" si="8">T34*1000</f>
        <v>0</v>
      </c>
      <c r="V34" s="38">
        <v>0</v>
      </c>
      <c r="W34" s="41">
        <f t="shared" ref="W34:W36" si="9">V34*1000</f>
        <v>0</v>
      </c>
    </row>
    <row r="35" spans="1:23" x14ac:dyDescent="0.2">
      <c r="A35" s="35" t="s">
        <v>7</v>
      </c>
      <c r="B35" s="5">
        <v>0</v>
      </c>
      <c r="C35" s="43">
        <f t="shared" si="0"/>
        <v>0</v>
      </c>
      <c r="D35" s="44"/>
      <c r="E35" s="38">
        <v>0</v>
      </c>
      <c r="F35" s="44">
        <f t="shared" si="1"/>
        <v>0</v>
      </c>
      <c r="G35" s="38">
        <v>0</v>
      </c>
      <c r="H35" s="44">
        <f t="shared" si="2"/>
        <v>0</v>
      </c>
      <c r="I35" s="38">
        <v>0</v>
      </c>
      <c r="J35" s="43">
        <f t="shared" si="3"/>
        <v>0</v>
      </c>
      <c r="K35" s="44"/>
      <c r="L35" s="38">
        <v>0</v>
      </c>
      <c r="M35" s="44">
        <f t="shared" si="4"/>
        <v>0</v>
      </c>
      <c r="N35" s="38">
        <v>0</v>
      </c>
      <c r="O35" s="43">
        <f t="shared" si="5"/>
        <v>0</v>
      </c>
      <c r="P35" s="38">
        <v>0</v>
      </c>
      <c r="Q35" s="44">
        <f t="shared" si="6"/>
        <v>0</v>
      </c>
      <c r="R35" s="38">
        <v>0</v>
      </c>
      <c r="S35" s="43">
        <f t="shared" si="7"/>
        <v>0</v>
      </c>
      <c r="T35" s="38">
        <v>0</v>
      </c>
      <c r="U35" s="44">
        <f t="shared" si="8"/>
        <v>0</v>
      </c>
      <c r="V35" s="38">
        <v>0</v>
      </c>
      <c r="W35" s="47">
        <f t="shared" si="9"/>
        <v>0</v>
      </c>
    </row>
    <row r="36" spans="1:23" ht="13.5" thickBot="1" x14ac:dyDescent="0.25">
      <c r="A36" s="48" t="s">
        <v>8</v>
      </c>
      <c r="B36" s="49">
        <f>B34-B35</f>
        <v>0</v>
      </c>
      <c r="C36" s="50">
        <f t="shared" si="0"/>
        <v>0</v>
      </c>
      <c r="D36" s="51"/>
      <c r="E36" s="91">
        <f>E34-E35</f>
        <v>0</v>
      </c>
      <c r="F36" s="51">
        <f t="shared" si="1"/>
        <v>0</v>
      </c>
      <c r="G36" s="91">
        <f>G34-G35</f>
        <v>0</v>
      </c>
      <c r="H36" s="51">
        <f t="shared" si="2"/>
        <v>0</v>
      </c>
      <c r="I36" s="91">
        <f>I34-I35</f>
        <v>0</v>
      </c>
      <c r="J36" s="50">
        <f t="shared" si="3"/>
        <v>0</v>
      </c>
      <c r="K36" s="51"/>
      <c r="L36" s="91">
        <f>L34-L35</f>
        <v>0</v>
      </c>
      <c r="M36" s="51">
        <f t="shared" si="4"/>
        <v>0</v>
      </c>
      <c r="N36" s="91">
        <f>N34-N35</f>
        <v>0</v>
      </c>
      <c r="O36" s="50">
        <f t="shared" si="5"/>
        <v>0</v>
      </c>
      <c r="P36" s="91">
        <f>P34-P35</f>
        <v>0</v>
      </c>
      <c r="Q36" s="51">
        <f t="shared" si="6"/>
        <v>0</v>
      </c>
      <c r="R36" s="91">
        <f>R34-R35</f>
        <v>0</v>
      </c>
      <c r="S36" s="50">
        <f t="shared" si="7"/>
        <v>0</v>
      </c>
      <c r="T36" s="91">
        <f>T34-T35</f>
        <v>0</v>
      </c>
      <c r="U36" s="51">
        <f t="shared" si="8"/>
        <v>0</v>
      </c>
      <c r="V36" s="91">
        <f>V34-V35</f>
        <v>0</v>
      </c>
      <c r="W36" s="54">
        <f t="shared" si="9"/>
        <v>0</v>
      </c>
    </row>
    <row r="37" spans="1:23" x14ac:dyDescent="0.2">
      <c r="A37" s="28" t="s">
        <v>43</v>
      </c>
      <c r="B37" s="2"/>
      <c r="C37" s="29"/>
      <c r="D37" s="30"/>
      <c r="E37" s="31"/>
      <c r="F37" s="33"/>
      <c r="G37" s="31"/>
      <c r="H37" s="33"/>
      <c r="I37" s="101"/>
      <c r="J37" s="29"/>
      <c r="K37" s="30"/>
      <c r="L37" s="31"/>
      <c r="M37" s="33"/>
      <c r="N37" s="31"/>
      <c r="O37" s="32"/>
      <c r="P37" s="31"/>
      <c r="Q37" s="33"/>
      <c r="R37" s="31"/>
      <c r="S37" s="32"/>
      <c r="T37" s="31"/>
      <c r="U37" s="33"/>
      <c r="V37" s="33"/>
      <c r="W37" s="34"/>
    </row>
    <row r="38" spans="1:23" x14ac:dyDescent="0.2">
      <c r="A38" s="35" t="s">
        <v>6</v>
      </c>
      <c r="B38" s="5">
        <v>0</v>
      </c>
      <c r="C38" s="36">
        <f t="shared" ref="C38:C40" si="10">B38*1000</f>
        <v>0</v>
      </c>
      <c r="D38" s="37"/>
      <c r="E38" s="38">
        <v>0</v>
      </c>
      <c r="F38" s="37">
        <f t="shared" ref="F38:F40" si="11">E38*1000</f>
        <v>0</v>
      </c>
      <c r="G38" s="38">
        <v>0</v>
      </c>
      <c r="H38" s="37">
        <f t="shared" ref="H38:H40" si="12">G38*1000</f>
        <v>0</v>
      </c>
      <c r="I38" s="38">
        <v>0</v>
      </c>
      <c r="J38" s="36">
        <f t="shared" ref="J38:J40" si="13">I38*1000</f>
        <v>0</v>
      </c>
      <c r="K38" s="37"/>
      <c r="L38" s="38">
        <v>0</v>
      </c>
      <c r="M38" s="37">
        <f t="shared" ref="M38:M40" si="14">L38*1000</f>
        <v>0</v>
      </c>
      <c r="N38" s="38">
        <v>0</v>
      </c>
      <c r="O38" s="36">
        <f t="shared" ref="O38:O40" si="15">N38*1000</f>
        <v>0</v>
      </c>
      <c r="P38" s="38">
        <v>0</v>
      </c>
      <c r="Q38" s="37">
        <f t="shared" ref="Q38:Q40" si="16">P38*1000</f>
        <v>0</v>
      </c>
      <c r="R38" s="38">
        <v>0</v>
      </c>
      <c r="S38" s="36">
        <f t="shared" ref="S38:S40" si="17">R38*1000</f>
        <v>0</v>
      </c>
      <c r="T38" s="38">
        <v>0</v>
      </c>
      <c r="U38" s="37">
        <f t="shared" ref="U38:U40" si="18">T38*1000</f>
        <v>0</v>
      </c>
      <c r="V38" s="38">
        <v>0</v>
      </c>
      <c r="W38" s="41">
        <f t="shared" ref="W38:W40" si="19">V38*1000</f>
        <v>0</v>
      </c>
    </row>
    <row r="39" spans="1:23" x14ac:dyDescent="0.2">
      <c r="A39" s="35" t="s">
        <v>7</v>
      </c>
      <c r="B39" s="5">
        <v>0</v>
      </c>
      <c r="C39" s="43">
        <f t="shared" si="10"/>
        <v>0</v>
      </c>
      <c r="D39" s="44"/>
      <c r="E39" s="38">
        <v>0</v>
      </c>
      <c r="F39" s="44">
        <f t="shared" si="11"/>
        <v>0</v>
      </c>
      <c r="G39" s="38">
        <v>0</v>
      </c>
      <c r="H39" s="44">
        <f t="shared" si="12"/>
        <v>0</v>
      </c>
      <c r="I39" s="38">
        <v>0</v>
      </c>
      <c r="J39" s="43">
        <f t="shared" si="13"/>
        <v>0</v>
      </c>
      <c r="K39" s="44"/>
      <c r="L39" s="38">
        <v>0</v>
      </c>
      <c r="M39" s="44">
        <f t="shared" si="14"/>
        <v>0</v>
      </c>
      <c r="N39" s="38">
        <v>0</v>
      </c>
      <c r="O39" s="43">
        <f t="shared" si="15"/>
        <v>0</v>
      </c>
      <c r="P39" s="38">
        <v>0</v>
      </c>
      <c r="Q39" s="44">
        <f t="shared" si="16"/>
        <v>0</v>
      </c>
      <c r="R39" s="38">
        <v>0</v>
      </c>
      <c r="S39" s="43">
        <f t="shared" si="17"/>
        <v>0</v>
      </c>
      <c r="T39" s="38">
        <v>0</v>
      </c>
      <c r="U39" s="44">
        <f t="shared" si="18"/>
        <v>0</v>
      </c>
      <c r="V39" s="38">
        <v>0</v>
      </c>
      <c r="W39" s="47">
        <f t="shared" si="19"/>
        <v>0</v>
      </c>
    </row>
    <row r="40" spans="1:23" ht="13.5" thickBot="1" x14ac:dyDescent="0.25">
      <c r="A40" s="48" t="s">
        <v>8</v>
      </c>
      <c r="B40" s="49">
        <f>B38-B39</f>
        <v>0</v>
      </c>
      <c r="C40" s="50">
        <f t="shared" si="10"/>
        <v>0</v>
      </c>
      <c r="D40" s="51"/>
      <c r="E40" s="91">
        <f>E38-E39</f>
        <v>0</v>
      </c>
      <c r="F40" s="51">
        <f t="shared" si="11"/>
        <v>0</v>
      </c>
      <c r="G40" s="91">
        <f>G38-G39</f>
        <v>0</v>
      </c>
      <c r="H40" s="51">
        <f t="shared" si="12"/>
        <v>0</v>
      </c>
      <c r="I40" s="91">
        <f>I38-I39</f>
        <v>0</v>
      </c>
      <c r="J40" s="50">
        <f t="shared" si="13"/>
        <v>0</v>
      </c>
      <c r="K40" s="51"/>
      <c r="L40" s="91">
        <f>L38-L39</f>
        <v>0</v>
      </c>
      <c r="M40" s="51">
        <f t="shared" si="14"/>
        <v>0</v>
      </c>
      <c r="N40" s="91">
        <f>N38-N39</f>
        <v>0</v>
      </c>
      <c r="O40" s="50">
        <f t="shared" si="15"/>
        <v>0</v>
      </c>
      <c r="P40" s="91">
        <f>P38-P39</f>
        <v>0</v>
      </c>
      <c r="Q40" s="51">
        <f t="shared" si="16"/>
        <v>0</v>
      </c>
      <c r="R40" s="91">
        <f>R38-R39</f>
        <v>0</v>
      </c>
      <c r="S40" s="50">
        <f t="shared" si="17"/>
        <v>0</v>
      </c>
      <c r="T40" s="91">
        <f>T38-T39</f>
        <v>0</v>
      </c>
      <c r="U40" s="51">
        <f t="shared" si="18"/>
        <v>0</v>
      </c>
      <c r="V40" s="91">
        <f>V38-V39</f>
        <v>0</v>
      </c>
      <c r="W40" s="54">
        <f t="shared" si="19"/>
        <v>0</v>
      </c>
    </row>
    <row r="41" spans="1:23" x14ac:dyDescent="0.2">
      <c r="A41" s="102" t="s">
        <v>44</v>
      </c>
      <c r="B41" s="2"/>
      <c r="C41" s="29"/>
      <c r="D41" s="30"/>
      <c r="E41" s="31"/>
      <c r="F41" s="33"/>
      <c r="G41" s="31"/>
      <c r="H41" s="33"/>
      <c r="I41" s="101"/>
      <c r="J41" s="29"/>
      <c r="K41" s="30"/>
      <c r="L41" s="31"/>
      <c r="M41" s="33"/>
      <c r="N41" s="31"/>
      <c r="O41" s="32"/>
      <c r="P41" s="31"/>
      <c r="Q41" s="33"/>
      <c r="R41" s="31"/>
      <c r="S41" s="32"/>
      <c r="T41" s="31"/>
      <c r="U41" s="33"/>
      <c r="V41" s="33"/>
      <c r="W41" s="34"/>
    </row>
    <row r="42" spans="1:23" x14ac:dyDescent="0.2">
      <c r="A42" s="35" t="s">
        <v>6</v>
      </c>
      <c r="B42" s="5">
        <v>0</v>
      </c>
      <c r="C42" s="36">
        <f t="shared" ref="C42:C44" si="20">B42*1000</f>
        <v>0</v>
      </c>
      <c r="D42" s="37"/>
      <c r="E42" s="38">
        <v>0</v>
      </c>
      <c r="F42" s="37">
        <f t="shared" ref="F42:F44" si="21">E42*1000</f>
        <v>0</v>
      </c>
      <c r="G42" s="38">
        <v>0</v>
      </c>
      <c r="H42" s="37">
        <f t="shared" ref="H42:H44" si="22">G42*1000</f>
        <v>0</v>
      </c>
      <c r="I42" s="38">
        <v>0</v>
      </c>
      <c r="J42" s="36">
        <f t="shared" ref="J42:J44" si="23">I42*1000</f>
        <v>0</v>
      </c>
      <c r="K42" s="37"/>
      <c r="L42" s="38">
        <v>0</v>
      </c>
      <c r="M42" s="37">
        <f t="shared" ref="M42:M44" si="24">L42*1000</f>
        <v>0</v>
      </c>
      <c r="N42" s="38">
        <v>0</v>
      </c>
      <c r="O42" s="36">
        <f t="shared" ref="O42:O44" si="25">N42*1000</f>
        <v>0</v>
      </c>
      <c r="P42" s="38">
        <v>0</v>
      </c>
      <c r="Q42" s="37">
        <f t="shared" ref="Q42:Q44" si="26">P42*1000</f>
        <v>0</v>
      </c>
      <c r="R42" s="38">
        <v>0</v>
      </c>
      <c r="S42" s="36">
        <f t="shared" ref="S42:S44" si="27">R42*1000</f>
        <v>0</v>
      </c>
      <c r="T42" s="38">
        <v>0</v>
      </c>
      <c r="U42" s="37">
        <f t="shared" ref="U42:U44" si="28">T42*1000</f>
        <v>0</v>
      </c>
      <c r="V42" s="38">
        <v>0</v>
      </c>
      <c r="W42" s="41">
        <f t="shared" ref="W42:W44" si="29">V42*1000</f>
        <v>0</v>
      </c>
    </row>
    <row r="43" spans="1:23" x14ac:dyDescent="0.2">
      <c r="A43" s="35" t="s">
        <v>7</v>
      </c>
      <c r="B43" s="5">
        <v>0</v>
      </c>
      <c r="C43" s="43">
        <f t="shared" si="20"/>
        <v>0</v>
      </c>
      <c r="D43" s="44"/>
      <c r="E43" s="38">
        <v>0</v>
      </c>
      <c r="F43" s="44">
        <f t="shared" si="21"/>
        <v>0</v>
      </c>
      <c r="G43" s="38">
        <v>0</v>
      </c>
      <c r="H43" s="44">
        <f t="shared" si="22"/>
        <v>0</v>
      </c>
      <c r="I43" s="38">
        <v>0</v>
      </c>
      <c r="J43" s="43">
        <f t="shared" si="23"/>
        <v>0</v>
      </c>
      <c r="K43" s="44"/>
      <c r="L43" s="38">
        <v>0</v>
      </c>
      <c r="M43" s="44">
        <f t="shared" si="24"/>
        <v>0</v>
      </c>
      <c r="N43" s="38">
        <v>0</v>
      </c>
      <c r="O43" s="43">
        <f t="shared" si="25"/>
        <v>0</v>
      </c>
      <c r="P43" s="38">
        <v>0</v>
      </c>
      <c r="Q43" s="44">
        <f t="shared" si="26"/>
        <v>0</v>
      </c>
      <c r="R43" s="38">
        <v>0</v>
      </c>
      <c r="S43" s="43">
        <f t="shared" si="27"/>
        <v>0</v>
      </c>
      <c r="T43" s="38">
        <v>0</v>
      </c>
      <c r="U43" s="44">
        <f t="shared" si="28"/>
        <v>0</v>
      </c>
      <c r="V43" s="38">
        <v>0</v>
      </c>
      <c r="W43" s="47">
        <f t="shared" si="29"/>
        <v>0</v>
      </c>
    </row>
    <row r="44" spans="1:23" ht="13.5" thickBot="1" x14ac:dyDescent="0.25">
      <c r="A44" s="48" t="s">
        <v>8</v>
      </c>
      <c r="B44" s="49">
        <f>B42-B43</f>
        <v>0</v>
      </c>
      <c r="C44" s="50">
        <f t="shared" si="20"/>
        <v>0</v>
      </c>
      <c r="D44" s="51"/>
      <c r="E44" s="91">
        <f>E42-E43</f>
        <v>0</v>
      </c>
      <c r="F44" s="51">
        <f t="shared" si="21"/>
        <v>0</v>
      </c>
      <c r="G44" s="91">
        <f>G42-G43</f>
        <v>0</v>
      </c>
      <c r="H44" s="51">
        <f t="shared" si="22"/>
        <v>0</v>
      </c>
      <c r="I44" s="91">
        <f>I42-I43</f>
        <v>0</v>
      </c>
      <c r="J44" s="50">
        <f t="shared" si="23"/>
        <v>0</v>
      </c>
      <c r="K44" s="51"/>
      <c r="L44" s="91">
        <f>L42-L43</f>
        <v>0</v>
      </c>
      <c r="M44" s="51">
        <f t="shared" si="24"/>
        <v>0</v>
      </c>
      <c r="N44" s="91">
        <f>N42-N43</f>
        <v>0</v>
      </c>
      <c r="O44" s="50">
        <f t="shared" si="25"/>
        <v>0</v>
      </c>
      <c r="P44" s="91">
        <f>P42-P43</f>
        <v>0</v>
      </c>
      <c r="Q44" s="51">
        <f t="shared" si="26"/>
        <v>0</v>
      </c>
      <c r="R44" s="91">
        <f>R42-R43</f>
        <v>0</v>
      </c>
      <c r="S44" s="50">
        <f t="shared" si="27"/>
        <v>0</v>
      </c>
      <c r="T44" s="91">
        <f>T42-T43</f>
        <v>0</v>
      </c>
      <c r="U44" s="51">
        <f t="shared" si="28"/>
        <v>0</v>
      </c>
      <c r="V44" s="91">
        <f>V42-V43</f>
        <v>0</v>
      </c>
      <c r="W44" s="54">
        <f t="shared" si="29"/>
        <v>0</v>
      </c>
    </row>
    <row r="45" spans="1:23" x14ac:dyDescent="0.2">
      <c r="A45" s="102" t="s">
        <v>45</v>
      </c>
      <c r="B45" s="2"/>
      <c r="C45" s="29"/>
      <c r="D45" s="30"/>
      <c r="E45" s="31"/>
      <c r="F45" s="33"/>
      <c r="G45" s="31"/>
      <c r="H45" s="33"/>
      <c r="I45" s="101"/>
      <c r="J45" s="29"/>
      <c r="K45" s="30"/>
      <c r="L45" s="31"/>
      <c r="M45" s="33"/>
      <c r="N45" s="31"/>
      <c r="O45" s="32"/>
      <c r="P45" s="31"/>
      <c r="Q45" s="33"/>
      <c r="R45" s="31"/>
      <c r="S45" s="32"/>
      <c r="T45" s="31"/>
      <c r="U45" s="33"/>
      <c r="V45" s="33"/>
      <c r="W45" s="34"/>
    </row>
    <row r="46" spans="1:23" x14ac:dyDescent="0.2">
      <c r="A46" s="35" t="s">
        <v>6</v>
      </c>
      <c r="B46" s="5">
        <v>1</v>
      </c>
      <c r="C46" s="36">
        <f t="shared" ref="C46:C48" si="30">B46*1000</f>
        <v>1000</v>
      </c>
      <c r="D46" s="37"/>
      <c r="E46" s="38">
        <v>0</v>
      </c>
      <c r="F46" s="37">
        <f t="shared" ref="F46:F48" si="31">E46*1000</f>
        <v>0</v>
      </c>
      <c r="G46" s="38">
        <v>0</v>
      </c>
      <c r="H46" s="37">
        <f t="shared" ref="H46:H48" si="32">G46*1000</f>
        <v>0</v>
      </c>
      <c r="I46" s="38">
        <v>0</v>
      </c>
      <c r="J46" s="36">
        <f t="shared" ref="J46:J48" si="33">I46*1000</f>
        <v>0</v>
      </c>
      <c r="K46" s="37"/>
      <c r="L46" s="38">
        <v>0</v>
      </c>
      <c r="M46" s="37">
        <f t="shared" ref="M46:M48" si="34">L46*1000</f>
        <v>0</v>
      </c>
      <c r="N46" s="38">
        <v>0</v>
      </c>
      <c r="O46" s="36">
        <f t="shared" ref="O46:O48" si="35">N46*1000</f>
        <v>0</v>
      </c>
      <c r="P46" s="38">
        <v>0</v>
      </c>
      <c r="Q46" s="37">
        <f t="shared" ref="Q46:Q48" si="36">P46*1000</f>
        <v>0</v>
      </c>
      <c r="R46" s="38">
        <v>0</v>
      </c>
      <c r="S46" s="36">
        <f t="shared" ref="S46:S48" si="37">R46*1000</f>
        <v>0</v>
      </c>
      <c r="T46" s="38">
        <v>0</v>
      </c>
      <c r="U46" s="37">
        <f t="shared" ref="U46:U48" si="38">T46*1000</f>
        <v>0</v>
      </c>
      <c r="V46" s="38">
        <v>0</v>
      </c>
      <c r="W46" s="41">
        <f t="shared" ref="W46:W48" si="39">V46*1000</f>
        <v>0</v>
      </c>
    </row>
    <row r="47" spans="1:23" x14ac:dyDescent="0.2">
      <c r="A47" s="35" t="s">
        <v>7</v>
      </c>
      <c r="B47" s="5">
        <v>2</v>
      </c>
      <c r="C47" s="43">
        <f t="shared" si="30"/>
        <v>2000</v>
      </c>
      <c r="D47" s="44"/>
      <c r="E47" s="38">
        <v>0</v>
      </c>
      <c r="F47" s="44">
        <f t="shared" si="31"/>
        <v>0</v>
      </c>
      <c r="G47" s="38">
        <v>0</v>
      </c>
      <c r="H47" s="44">
        <f t="shared" si="32"/>
        <v>0</v>
      </c>
      <c r="I47" s="38">
        <v>0</v>
      </c>
      <c r="J47" s="43">
        <f t="shared" si="33"/>
        <v>0</v>
      </c>
      <c r="K47" s="44"/>
      <c r="L47" s="38">
        <v>0</v>
      </c>
      <c r="M47" s="44">
        <f t="shared" si="34"/>
        <v>0</v>
      </c>
      <c r="N47" s="38">
        <v>0</v>
      </c>
      <c r="O47" s="43">
        <f t="shared" si="35"/>
        <v>0</v>
      </c>
      <c r="P47" s="38">
        <v>0</v>
      </c>
      <c r="Q47" s="44">
        <f t="shared" si="36"/>
        <v>0</v>
      </c>
      <c r="R47" s="38">
        <v>0</v>
      </c>
      <c r="S47" s="43">
        <f t="shared" si="37"/>
        <v>0</v>
      </c>
      <c r="T47" s="38">
        <v>0</v>
      </c>
      <c r="U47" s="44">
        <f t="shared" si="38"/>
        <v>0</v>
      </c>
      <c r="V47" s="38">
        <v>0</v>
      </c>
      <c r="W47" s="47">
        <f t="shared" si="39"/>
        <v>0</v>
      </c>
    </row>
    <row r="48" spans="1:23" ht="13.5" thickBot="1" x14ac:dyDescent="0.25">
      <c r="A48" s="48" t="s">
        <v>8</v>
      </c>
      <c r="B48" s="49">
        <f>B46-B47</f>
        <v>-1</v>
      </c>
      <c r="C48" s="50">
        <f t="shared" si="30"/>
        <v>-1000</v>
      </c>
      <c r="D48" s="51"/>
      <c r="E48" s="91">
        <f>E46-E47</f>
        <v>0</v>
      </c>
      <c r="F48" s="51">
        <f t="shared" si="31"/>
        <v>0</v>
      </c>
      <c r="G48" s="91">
        <f>G46-G47</f>
        <v>0</v>
      </c>
      <c r="H48" s="51">
        <f t="shared" si="32"/>
        <v>0</v>
      </c>
      <c r="I48" s="91">
        <f>I46-I47</f>
        <v>0</v>
      </c>
      <c r="J48" s="50">
        <f t="shared" si="33"/>
        <v>0</v>
      </c>
      <c r="K48" s="51"/>
      <c r="L48" s="91">
        <f>L46-L47</f>
        <v>0</v>
      </c>
      <c r="M48" s="51">
        <f t="shared" si="34"/>
        <v>0</v>
      </c>
      <c r="N48" s="91">
        <f>N46-N47</f>
        <v>0</v>
      </c>
      <c r="O48" s="50">
        <f t="shared" si="35"/>
        <v>0</v>
      </c>
      <c r="P48" s="91">
        <f>P46-P47</f>
        <v>0</v>
      </c>
      <c r="Q48" s="51">
        <f t="shared" si="36"/>
        <v>0</v>
      </c>
      <c r="R48" s="91">
        <f>R46-R47</f>
        <v>0</v>
      </c>
      <c r="S48" s="50">
        <f t="shared" si="37"/>
        <v>0</v>
      </c>
      <c r="T48" s="91">
        <f>T46-T47</f>
        <v>0</v>
      </c>
      <c r="U48" s="51">
        <f t="shared" si="38"/>
        <v>0</v>
      </c>
      <c r="V48" s="91">
        <f>V46-V47</f>
        <v>0</v>
      </c>
      <c r="W48" s="54">
        <f t="shared" si="39"/>
        <v>0</v>
      </c>
    </row>
    <row r="49" spans="1:23" x14ac:dyDescent="0.2">
      <c r="A49" s="102" t="s">
        <v>46</v>
      </c>
      <c r="B49" s="2"/>
      <c r="C49" s="29"/>
      <c r="D49" s="30"/>
      <c r="E49" s="31"/>
      <c r="F49" s="33"/>
      <c r="G49" s="31"/>
      <c r="H49" s="33"/>
      <c r="I49" s="101"/>
      <c r="J49" s="29"/>
      <c r="K49" s="30"/>
      <c r="L49" s="31"/>
      <c r="M49" s="33"/>
      <c r="N49" s="31"/>
      <c r="O49" s="32"/>
      <c r="P49" s="31"/>
      <c r="Q49" s="33"/>
      <c r="R49" s="31"/>
      <c r="S49" s="32"/>
      <c r="T49" s="31"/>
      <c r="U49" s="33"/>
      <c r="V49" s="33"/>
      <c r="W49" s="34"/>
    </row>
    <row r="50" spans="1:23" x14ac:dyDescent="0.2">
      <c r="A50" s="35" t="s">
        <v>6</v>
      </c>
      <c r="B50" s="5">
        <v>0</v>
      </c>
      <c r="C50" s="36">
        <f t="shared" ref="C50:C52" si="40">B50*1000</f>
        <v>0</v>
      </c>
      <c r="D50" s="37"/>
      <c r="E50" s="38">
        <v>0</v>
      </c>
      <c r="F50" s="37">
        <f t="shared" ref="F50:F52" si="41">E50*1000</f>
        <v>0</v>
      </c>
      <c r="G50" s="38">
        <v>0</v>
      </c>
      <c r="H50" s="37">
        <f t="shared" ref="H50:H52" si="42">G50*1000</f>
        <v>0</v>
      </c>
      <c r="I50" s="38">
        <v>0</v>
      </c>
      <c r="J50" s="36">
        <f t="shared" ref="J50:J52" si="43">I50*1000</f>
        <v>0</v>
      </c>
      <c r="K50" s="37"/>
      <c r="L50" s="38">
        <v>0</v>
      </c>
      <c r="M50" s="37">
        <f t="shared" ref="M50:M52" si="44">L50*1000</f>
        <v>0</v>
      </c>
      <c r="N50" s="38">
        <v>0</v>
      </c>
      <c r="O50" s="36">
        <f t="shared" ref="O50:O52" si="45">N50*1000</f>
        <v>0</v>
      </c>
      <c r="P50" s="38">
        <v>0</v>
      </c>
      <c r="Q50" s="37">
        <f t="shared" ref="Q50:Q52" si="46">P50*1000</f>
        <v>0</v>
      </c>
      <c r="R50" s="38">
        <v>0</v>
      </c>
      <c r="S50" s="36">
        <f t="shared" ref="S50:S52" si="47">R50*1000</f>
        <v>0</v>
      </c>
      <c r="T50" s="38">
        <v>0</v>
      </c>
      <c r="U50" s="37">
        <f t="shared" ref="U50:U52" si="48">T50*1000</f>
        <v>0</v>
      </c>
      <c r="V50" s="38">
        <v>0</v>
      </c>
      <c r="W50" s="41">
        <f t="shared" ref="W50:W52" si="49">V50*1000</f>
        <v>0</v>
      </c>
    </row>
    <row r="51" spans="1:23" x14ac:dyDescent="0.2">
      <c r="A51" s="35" t="s">
        <v>7</v>
      </c>
      <c r="B51" s="5">
        <v>0</v>
      </c>
      <c r="C51" s="43">
        <f t="shared" si="40"/>
        <v>0</v>
      </c>
      <c r="D51" s="44"/>
      <c r="E51" s="38">
        <v>0</v>
      </c>
      <c r="F51" s="44">
        <f t="shared" si="41"/>
        <v>0</v>
      </c>
      <c r="G51" s="38">
        <v>0</v>
      </c>
      <c r="H51" s="44">
        <f t="shared" si="42"/>
        <v>0</v>
      </c>
      <c r="I51" s="38">
        <v>0</v>
      </c>
      <c r="J51" s="43">
        <f t="shared" si="43"/>
        <v>0</v>
      </c>
      <c r="K51" s="44"/>
      <c r="L51" s="38">
        <v>0</v>
      </c>
      <c r="M51" s="44">
        <f t="shared" si="44"/>
        <v>0</v>
      </c>
      <c r="N51" s="38">
        <v>0</v>
      </c>
      <c r="O51" s="43">
        <f t="shared" si="45"/>
        <v>0</v>
      </c>
      <c r="P51" s="38">
        <v>0</v>
      </c>
      <c r="Q51" s="44">
        <f t="shared" si="46"/>
        <v>0</v>
      </c>
      <c r="R51" s="38">
        <v>0</v>
      </c>
      <c r="S51" s="43">
        <f t="shared" si="47"/>
        <v>0</v>
      </c>
      <c r="T51" s="38">
        <v>0</v>
      </c>
      <c r="U51" s="44">
        <f t="shared" si="48"/>
        <v>0</v>
      </c>
      <c r="V51" s="38">
        <v>0</v>
      </c>
      <c r="W51" s="47">
        <f t="shared" si="49"/>
        <v>0</v>
      </c>
    </row>
    <row r="52" spans="1:23" ht="13.5" thickBot="1" x14ac:dyDescent="0.25">
      <c r="A52" s="48" t="s">
        <v>8</v>
      </c>
      <c r="B52" s="49">
        <f>B50-B51</f>
        <v>0</v>
      </c>
      <c r="C52" s="50">
        <f t="shared" si="40"/>
        <v>0</v>
      </c>
      <c r="D52" s="51"/>
      <c r="E52" s="91">
        <f>E50-E51</f>
        <v>0</v>
      </c>
      <c r="F52" s="51">
        <f t="shared" si="41"/>
        <v>0</v>
      </c>
      <c r="G52" s="91">
        <f>G50-G51</f>
        <v>0</v>
      </c>
      <c r="H52" s="51">
        <f t="shared" si="42"/>
        <v>0</v>
      </c>
      <c r="I52" s="91">
        <f>I50-I51</f>
        <v>0</v>
      </c>
      <c r="J52" s="50">
        <f t="shared" si="43"/>
        <v>0</v>
      </c>
      <c r="K52" s="51"/>
      <c r="L52" s="91">
        <f>L50-L51</f>
        <v>0</v>
      </c>
      <c r="M52" s="51">
        <f t="shared" si="44"/>
        <v>0</v>
      </c>
      <c r="N52" s="91">
        <f>N50-N51</f>
        <v>0</v>
      </c>
      <c r="O52" s="50">
        <f t="shared" si="45"/>
        <v>0</v>
      </c>
      <c r="P52" s="91">
        <f>P50-P51</f>
        <v>0</v>
      </c>
      <c r="Q52" s="51">
        <f t="shared" si="46"/>
        <v>0</v>
      </c>
      <c r="R52" s="91">
        <f>R50-R51</f>
        <v>0</v>
      </c>
      <c r="S52" s="50">
        <f t="shared" si="47"/>
        <v>0</v>
      </c>
      <c r="T52" s="91">
        <f>T50-T51</f>
        <v>0</v>
      </c>
      <c r="U52" s="51">
        <f t="shared" si="48"/>
        <v>0</v>
      </c>
      <c r="V52" s="91">
        <f>V50-V51</f>
        <v>0</v>
      </c>
      <c r="W52" s="54">
        <f t="shared" si="49"/>
        <v>0</v>
      </c>
    </row>
  </sheetData>
  <mergeCells count="1">
    <mergeCell ref="A26:W26"/>
  </mergeCells>
  <pageMargins left="0.7" right="0.7" top="0.75" bottom="0.75" header="0.3" footer="0.3"/>
  <pageSetup scale="69" fitToHeight="0" orientation="landscape" r:id="rId1"/>
  <headerFooter>
    <oddHeader>&amp;C&amp;"Arial,Bold"&amp;14&amp;UState Funds:  Business-type Activities&amp;"Arial,Regular"&amp;10&amp;U
(Information below includes year end balances obtained from the State's CAFR)</oddHeader>
  </headerFooter>
  <rowBreaks count="1" manualBreakCount="1">
    <brk id="25"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139"/>
  <sheetViews>
    <sheetView tabSelected="1" workbookViewId="0">
      <selection activeCell="B107" sqref="B107:W107"/>
    </sheetView>
  </sheetViews>
  <sheetFormatPr defaultRowHeight="12.75" x14ac:dyDescent="0.2"/>
  <cols>
    <col min="1" max="1" width="43.7109375" customWidth="1"/>
    <col min="2" max="2" width="8.140625" bestFit="1" customWidth="1"/>
    <col min="3" max="3" width="12.140625" bestFit="1" customWidth="1"/>
    <col min="4" max="4" width="6.5703125" style="74" bestFit="1" customWidth="1"/>
    <col min="5" max="5" width="13.28515625" style="74" bestFit="1" customWidth="1"/>
    <col min="6" max="6" width="13.42578125" customWidth="1"/>
    <col min="7" max="7" width="13.28515625" style="74" bestFit="1" customWidth="1"/>
    <col min="8" max="8" width="12.140625" bestFit="1" customWidth="1"/>
    <col min="9" max="9" width="13.28515625" style="74" bestFit="1" customWidth="1"/>
    <col min="10" max="10" width="12.140625" bestFit="1" customWidth="1"/>
    <col min="11" max="11" width="3.140625" style="74" customWidth="1"/>
    <col min="12" max="12" width="13.28515625" style="74" bestFit="1" customWidth="1"/>
    <col min="13" max="13" width="12.7109375" bestFit="1" customWidth="1"/>
    <col min="14" max="14" width="13.28515625" style="74" bestFit="1" customWidth="1"/>
    <col min="15" max="15" width="12.7109375" bestFit="1" customWidth="1"/>
    <col min="16" max="16" width="13.28515625" style="74" bestFit="1" customWidth="1"/>
    <col min="17" max="17" width="12.7109375" bestFit="1" customWidth="1"/>
    <col min="18" max="18" width="13.28515625" style="74" bestFit="1" customWidth="1"/>
    <col min="19" max="19" width="13.85546875" bestFit="1" customWidth="1"/>
    <col min="20" max="20" width="9.140625" style="74" bestFit="1" customWidth="1"/>
    <col min="21" max="21" width="13.85546875" bestFit="1" customWidth="1"/>
    <col min="22" max="22" width="9.140625" style="74" bestFit="1" customWidth="1"/>
    <col min="23" max="23" width="13.85546875" bestFit="1" customWidth="1"/>
    <col min="25" max="25" width="11.7109375" bestFit="1" customWidth="1"/>
  </cols>
  <sheetData>
    <row r="1" spans="1:25" ht="27" customHeight="1" x14ac:dyDescent="0.2">
      <c r="A1" s="1" t="s">
        <v>0</v>
      </c>
      <c r="B1" s="236" t="s">
        <v>156</v>
      </c>
      <c r="C1" s="314">
        <v>2015</v>
      </c>
      <c r="D1" s="3" t="s">
        <v>157</v>
      </c>
      <c r="E1" s="236" t="s">
        <v>158</v>
      </c>
      <c r="F1" s="3" t="s">
        <v>1</v>
      </c>
      <c r="G1" s="236" t="s">
        <v>148</v>
      </c>
      <c r="H1" s="3">
        <v>2014</v>
      </c>
      <c r="I1" s="236" t="s">
        <v>149</v>
      </c>
      <c r="J1" s="314">
        <v>2013</v>
      </c>
      <c r="K1" s="3"/>
      <c r="L1" s="236" t="s">
        <v>150</v>
      </c>
      <c r="M1" s="3">
        <v>2012</v>
      </c>
      <c r="N1" s="236" t="s">
        <v>151</v>
      </c>
      <c r="O1" s="314">
        <v>2011</v>
      </c>
      <c r="P1" s="236" t="s">
        <v>152</v>
      </c>
      <c r="Q1" s="3">
        <v>2010</v>
      </c>
      <c r="R1" s="236" t="s">
        <v>153</v>
      </c>
      <c r="S1" s="314">
        <v>2009</v>
      </c>
      <c r="T1" s="236" t="s">
        <v>154</v>
      </c>
      <c r="U1" s="3">
        <v>2008</v>
      </c>
      <c r="V1" s="236" t="s">
        <v>155</v>
      </c>
      <c r="W1" s="315">
        <v>2007</v>
      </c>
    </row>
    <row r="2" spans="1:25" x14ac:dyDescent="0.2">
      <c r="A2" s="4" t="s">
        <v>2</v>
      </c>
      <c r="B2" s="5"/>
      <c r="C2" s="6">
        <f>SUM(C8,C14,C20,C26,C32,C38, '[1]Sec Lending - Govt Funds'!C44)</f>
        <v>10037000</v>
      </c>
      <c r="D2" s="7">
        <f>(SUM(D8,D14,D20,D26,D32,D38,'[1]Sec Lending - Govt Funds'!D44))</f>
        <v>0</v>
      </c>
      <c r="E2" s="8">
        <f>D2*1000</f>
        <v>0</v>
      </c>
      <c r="F2" s="6">
        <f>SUM(F8,F14,F20,F26,F32,F38, '[1]Sec Lending - Govt Funds'!F44)</f>
        <v>5473000</v>
      </c>
      <c r="G2" s="8"/>
      <c r="H2" s="6">
        <f>SUM(H8,H14,H20,H26,H32,H38,'[1]Sec Lending - Govt Funds'!H44)</f>
        <v>5473000</v>
      </c>
      <c r="I2" s="8"/>
      <c r="J2" s="6">
        <f>SUM(J8,J14,J20,J26,J32,J38,'[1]Sec Lending - Govt Funds'!J44)</f>
        <v>10311000</v>
      </c>
      <c r="K2" s="9"/>
      <c r="L2" s="8"/>
      <c r="M2" s="6">
        <f>SUM(M8,M14,M20,M26,M32,M38,'[1]Sec Lending - Govt Funds'!M44)</f>
        <v>7723000</v>
      </c>
      <c r="N2" s="8"/>
      <c r="O2" s="6">
        <f>SUM(O8,O14,O20,O26,O32,O38,'[1]Sec Lending - Govt Funds'!O44)</f>
        <v>18562000</v>
      </c>
      <c r="P2" s="8"/>
      <c r="Q2" s="6">
        <f>SUM(Q8,Q14,Q20,Q26,Q32,Q38,'[1]Sec Lending - Govt Funds'!Q44)</f>
        <v>283687000</v>
      </c>
      <c r="R2" s="8"/>
      <c r="S2" s="6">
        <f>SUM(S8,S14,S20,S26,S32,S38,'[1]Sec Lending - Govt Funds'!S44)</f>
        <v>788469000</v>
      </c>
      <c r="T2" s="8"/>
      <c r="U2" s="6">
        <f>SUM(U8,U14,U20,U26,U32,U38,'[1]Sec Lending - Govt Funds'!U44)</f>
        <v>1121612000</v>
      </c>
      <c r="V2" s="10"/>
      <c r="W2" s="11">
        <f>SUM(W8,W14,W20,W26,W32,W38,'[1]Sec Lending - Govt Funds'!W44)</f>
        <v>946829000</v>
      </c>
    </row>
    <row r="3" spans="1:25" x14ac:dyDescent="0.2">
      <c r="A3" s="4" t="s">
        <v>3</v>
      </c>
      <c r="B3" s="5"/>
      <c r="C3" s="12">
        <f>SUM(C9,C15,C21,C27,C33,C39,'[1]Sec Lending - Govt Funds'!C45)</f>
        <v>26040000</v>
      </c>
      <c r="D3" s="13">
        <f>(SUM(D9,D15,D21,D27,D33,D39,'[1]Sec Lending - Govt Funds'!D45))</f>
        <v>3696</v>
      </c>
      <c r="E3" s="8">
        <f>D3*1000</f>
        <v>3696000</v>
      </c>
      <c r="F3" s="12">
        <f>SUM(F9,F15,F21,F27,F33,F39, '[1]Sec Lending - Govt Funds'!F45)</f>
        <v>19860000</v>
      </c>
      <c r="G3" s="8"/>
      <c r="H3" s="12">
        <f>SUM(H9,H15,H21,H27,H33,H39,'[1]Sec Lending - Govt Funds'!H45)</f>
        <v>16164000</v>
      </c>
      <c r="I3" s="8"/>
      <c r="J3" s="12">
        <f>SUM(J9,J15,J21,J27,J33,J39,'[1]Sec Lending - Govt Funds'!J45)</f>
        <v>34891000</v>
      </c>
      <c r="K3" s="14"/>
      <c r="L3" s="8"/>
      <c r="M3" s="12">
        <f>SUM(M9,M15,M21,M27,M33,M39,'[1]Sec Lending - Govt Funds'!M45)</f>
        <v>26010000</v>
      </c>
      <c r="N3" s="8"/>
      <c r="O3" s="12">
        <f>SUM(O9,O15,O21,O27,O33,O39,'[1]Sec Lending - Govt Funds'!O45)</f>
        <v>43526000</v>
      </c>
      <c r="P3" s="8"/>
      <c r="Q3" s="12">
        <f>SUM(Q9,Q15,Q21,Q27,Q33,Q39,'[1]Sec Lending - Govt Funds'!Q45)</f>
        <v>312796000</v>
      </c>
      <c r="R3" s="8"/>
      <c r="S3" s="12">
        <f>SUM(S9,S15,S21,S27,S33,S39,'[1]Sec Lending - Govt Funds'!S45)</f>
        <v>836936000</v>
      </c>
      <c r="T3" s="8"/>
      <c r="U3" s="12">
        <f>SUM(U9,U15,U21,U27,U33,U39,'[1]Sec Lending - Govt Funds'!U45)</f>
        <v>1121612000</v>
      </c>
      <c r="V3" s="10"/>
      <c r="W3" s="15">
        <f>SUM(W9,W15,W21,W27,W33,W39,'[1]Sec Lending - Govt Funds'!W45)</f>
        <v>946829000</v>
      </c>
    </row>
    <row r="4" spans="1:25" x14ac:dyDescent="0.2">
      <c r="A4" s="4" t="s">
        <v>4</v>
      </c>
      <c r="B4" s="16"/>
      <c r="C4" s="17">
        <f>C2-C3</f>
        <v>-16003000</v>
      </c>
      <c r="D4" s="18"/>
      <c r="E4" s="19">
        <f>SUM(E10,E16,E22,E28)</f>
        <v>-5316</v>
      </c>
      <c r="F4" s="17">
        <f>SUM(F10,F16,F22,F28,F34,F40,'[1]Sec Lending - Govt Funds'!F46)</f>
        <v>-14387000</v>
      </c>
      <c r="G4" s="19">
        <f>SUM(G10,G16,G22,G28)</f>
        <v>-3949</v>
      </c>
      <c r="H4" s="17">
        <f>SUM(H10,H16,H22,H28,H34,H40,'[1]Sec Lending - Govt Funds'!H46)</f>
        <v>-10691000</v>
      </c>
      <c r="I4" s="19">
        <f>SUM(I10,I16,I22,I28)</f>
        <v>-12943</v>
      </c>
      <c r="J4" s="17">
        <f>SUM(J10,J16,J22,J28,J34,J40,'[1]Sec Lending - Govt Funds'!J46)</f>
        <v>-24580000</v>
      </c>
      <c r="K4" s="19"/>
      <c r="L4" s="19">
        <f>SUM(L10,L16,L22,L28)</f>
        <v>-8617</v>
      </c>
      <c r="M4" s="17">
        <f>SUM(M10,M16,M22,M28,M34,M40,'[1]Sec Lending - Govt Funds'!M46)</f>
        <v>-18287000</v>
      </c>
      <c r="N4" s="19">
        <f>SUM(N10,N16,N22,N28)</f>
        <v>-19281</v>
      </c>
      <c r="O4" s="17">
        <f>SUM(O10,O16,O22,O28,O34,O40,'[1]Sec Lending - Govt Funds'!O46)</f>
        <v>-24964000</v>
      </c>
      <c r="P4" s="19">
        <f>SUM(P10,P16,P22,P28)</f>
        <v>-21070</v>
      </c>
      <c r="Q4" s="17">
        <f>SUM(Q10,Q16,Q22,Q28,Q34,Q40,'[1]Sec Lending - Govt Funds'!Q46)</f>
        <v>-29109000</v>
      </c>
      <c r="R4" s="19">
        <f>SUM(R10,R16,R22,R28)</f>
        <v>-34971</v>
      </c>
      <c r="S4" s="17">
        <f>SUM(S10,S16,S22,S28,S34,S40,'[1]Sec Lending - Govt Funds'!S46)</f>
        <v>-48467000</v>
      </c>
      <c r="T4" s="19">
        <f>SUM(T10,T16,T22,T28)</f>
        <v>0</v>
      </c>
      <c r="U4" s="17">
        <f>SUM(U10,U16,U22,U28,U34,U40,'[1]Sec Lending - Govt Funds'!U46)</f>
        <v>0</v>
      </c>
      <c r="V4" s="19">
        <f>SUM(V10,V16,V22,V28)</f>
        <v>0</v>
      </c>
      <c r="W4" s="20">
        <f>SUM(W10,W16,W22,W28,W34,W40,'[1]Sec Lending - Govt Funds'!W46)</f>
        <v>0</v>
      </c>
    </row>
    <row r="5" spans="1:25" x14ac:dyDescent="0.2">
      <c r="A5" s="21"/>
      <c r="B5" s="16"/>
      <c r="C5" s="19"/>
      <c r="D5" s="18"/>
      <c r="E5" s="19"/>
      <c r="F5" s="19"/>
      <c r="G5" s="19"/>
      <c r="H5" s="19"/>
      <c r="I5" s="19"/>
      <c r="J5" s="19"/>
      <c r="K5" s="19"/>
      <c r="L5" s="19"/>
      <c r="M5" s="19"/>
      <c r="N5" s="19"/>
      <c r="O5" s="19"/>
      <c r="P5" s="19"/>
      <c r="Q5" s="19"/>
      <c r="R5" s="19"/>
      <c r="S5" s="19"/>
      <c r="T5" s="19"/>
      <c r="U5" s="19"/>
      <c r="V5" s="19"/>
      <c r="W5" s="22"/>
    </row>
    <row r="6" spans="1:25" ht="13.5" thickBot="1" x14ac:dyDescent="0.25">
      <c r="A6" s="23"/>
      <c r="B6" s="24"/>
      <c r="C6" s="25"/>
      <c r="D6" s="7"/>
      <c r="E6" s="26"/>
      <c r="F6" s="25"/>
      <c r="G6" s="26"/>
      <c r="H6" s="25"/>
      <c r="I6" s="26"/>
      <c r="J6" s="25"/>
      <c r="K6" s="25"/>
      <c r="L6" s="26"/>
      <c r="M6" s="25"/>
      <c r="N6" s="26"/>
      <c r="O6" s="25"/>
      <c r="P6" s="26"/>
      <c r="Q6" s="25"/>
      <c r="R6" s="26"/>
      <c r="S6" s="25"/>
      <c r="T6" s="26"/>
      <c r="U6" s="25"/>
      <c r="V6" s="26"/>
      <c r="W6" s="27"/>
    </row>
    <row r="7" spans="1:25" x14ac:dyDescent="0.2">
      <c r="A7" s="28" t="s">
        <v>5</v>
      </c>
      <c r="B7" s="2"/>
      <c r="C7" s="29"/>
      <c r="D7" s="30"/>
      <c r="E7" s="31"/>
      <c r="F7" s="32"/>
      <c r="G7" s="31"/>
      <c r="H7" s="32"/>
      <c r="I7" s="31"/>
      <c r="J7" s="32"/>
      <c r="K7" s="33"/>
      <c r="L7" s="31"/>
      <c r="M7" s="32"/>
      <c r="N7" s="31"/>
      <c r="O7" s="32"/>
      <c r="P7" s="31"/>
      <c r="Q7" s="32"/>
      <c r="R7" s="31"/>
      <c r="S7" s="32"/>
      <c r="T7" s="31"/>
      <c r="U7" s="32"/>
      <c r="V7" s="33"/>
      <c r="W7" s="34"/>
    </row>
    <row r="8" spans="1:25" x14ac:dyDescent="0.2">
      <c r="A8" s="35" t="s">
        <v>6</v>
      </c>
      <c r="B8" s="5">
        <v>4409</v>
      </c>
      <c r="C8" s="36">
        <f>B8*1000</f>
        <v>4409000</v>
      </c>
      <c r="D8" s="37"/>
      <c r="E8" s="38">
        <f>G8+D8</f>
        <v>144</v>
      </c>
      <c r="F8" s="39">
        <f>E8*1000</f>
        <v>144000</v>
      </c>
      <c r="G8" s="40">
        <v>144</v>
      </c>
      <c r="H8" s="39">
        <f>G8*1000</f>
        <v>144000</v>
      </c>
      <c r="I8" s="40">
        <v>862</v>
      </c>
      <c r="J8" s="36">
        <f>I8*1000</f>
        <v>862000</v>
      </c>
      <c r="K8" s="37"/>
      <c r="L8" s="40">
        <v>387</v>
      </c>
      <c r="M8" s="39">
        <f>L8*1000</f>
        <v>387000</v>
      </c>
      <c r="N8" s="40">
        <v>11044</v>
      </c>
      <c r="O8" s="36">
        <f>N8*1000</f>
        <v>11044000</v>
      </c>
      <c r="P8" s="40">
        <v>155250</v>
      </c>
      <c r="Q8" s="39">
        <f>P8*1000</f>
        <v>155250000</v>
      </c>
      <c r="R8" s="40">
        <v>430197</v>
      </c>
      <c r="S8" s="36">
        <f>R8*1000</f>
        <v>430197000</v>
      </c>
      <c r="T8" s="40">
        <v>740759</v>
      </c>
      <c r="U8" s="39">
        <f>T8*1000</f>
        <v>740759000</v>
      </c>
      <c r="V8" s="40">
        <v>592883</v>
      </c>
      <c r="W8" s="41">
        <f>V8*1000</f>
        <v>592883000</v>
      </c>
      <c r="Y8" s="42"/>
    </row>
    <row r="9" spans="1:25" x14ac:dyDescent="0.2">
      <c r="A9" s="35" t="s">
        <v>7</v>
      </c>
      <c r="B9" s="5">
        <v>15744</v>
      </c>
      <c r="C9" s="43">
        <f>B9*1000</f>
        <v>15744000</v>
      </c>
      <c r="D9" s="44">
        <v>97</v>
      </c>
      <c r="E9" s="38">
        <f>G9+D9</f>
        <v>523</v>
      </c>
      <c r="F9" s="45">
        <f>E9*1000</f>
        <v>523000</v>
      </c>
      <c r="G9" s="46">
        <v>426</v>
      </c>
      <c r="H9" s="45">
        <f>G9*1000</f>
        <v>426000</v>
      </c>
      <c r="I9" s="46">
        <v>2984</v>
      </c>
      <c r="J9" s="43">
        <f>I9*1000</f>
        <v>2984000</v>
      </c>
      <c r="K9" s="44"/>
      <c r="L9" s="46">
        <v>1301</v>
      </c>
      <c r="M9" s="45">
        <f>L9*1000</f>
        <v>1301000</v>
      </c>
      <c r="N9" s="46">
        <v>25897</v>
      </c>
      <c r="O9" s="43">
        <f>N9*1000</f>
        <v>25897000</v>
      </c>
      <c r="P9" s="46">
        <v>171180</v>
      </c>
      <c r="Q9" s="45">
        <f>P9*1000</f>
        <v>171180000</v>
      </c>
      <c r="R9" s="46">
        <v>456640</v>
      </c>
      <c r="S9" s="43">
        <f>R9*1000</f>
        <v>456640000</v>
      </c>
      <c r="T9" s="46">
        <v>740759</v>
      </c>
      <c r="U9" s="45">
        <f>T9*1000</f>
        <v>740759000</v>
      </c>
      <c r="V9" s="46">
        <v>592883</v>
      </c>
      <c r="W9" s="47">
        <f>V9*1000</f>
        <v>592883000</v>
      </c>
    </row>
    <row r="10" spans="1:25" ht="13.5" thickBot="1" x14ac:dyDescent="0.25">
      <c r="A10" s="48" t="s">
        <v>8</v>
      </c>
      <c r="B10" s="49">
        <f>B8-B9</f>
        <v>-11335</v>
      </c>
      <c r="C10" s="50">
        <f>B10*1000</f>
        <v>-11335000</v>
      </c>
      <c r="D10" s="51"/>
      <c r="E10" s="52">
        <f>E8-E9</f>
        <v>-379</v>
      </c>
      <c r="F10" s="53">
        <f>E10*1000</f>
        <v>-379000</v>
      </c>
      <c r="G10" s="52">
        <f>G8-G9</f>
        <v>-282</v>
      </c>
      <c r="H10" s="53">
        <f>G10*1000</f>
        <v>-282000</v>
      </c>
      <c r="I10" s="52">
        <f>I8-I9</f>
        <v>-2122</v>
      </c>
      <c r="J10" s="50">
        <f>I10*1000</f>
        <v>-2122000</v>
      </c>
      <c r="K10" s="51"/>
      <c r="L10" s="52">
        <f>L8-L9</f>
        <v>-914</v>
      </c>
      <c r="M10" s="53">
        <f>L10*1000</f>
        <v>-914000</v>
      </c>
      <c r="N10" s="52">
        <f>N8-N9</f>
        <v>-14853</v>
      </c>
      <c r="O10" s="50">
        <f>N10*1000</f>
        <v>-14853000</v>
      </c>
      <c r="P10" s="52">
        <f>P8-P9</f>
        <v>-15930</v>
      </c>
      <c r="Q10" s="53">
        <f>P10*1000</f>
        <v>-15930000</v>
      </c>
      <c r="R10" s="52">
        <f>R8-R9</f>
        <v>-26443</v>
      </c>
      <c r="S10" s="50">
        <f>R10*1000</f>
        <v>-26443000</v>
      </c>
      <c r="T10" s="52">
        <f>T8-T9</f>
        <v>0</v>
      </c>
      <c r="U10" s="53">
        <f>T10*1000</f>
        <v>0</v>
      </c>
      <c r="V10" s="52">
        <f>V8-V9</f>
        <v>0</v>
      </c>
      <c r="W10" s="54">
        <f>V10*1000</f>
        <v>0</v>
      </c>
    </row>
    <row r="11" spans="1:25" x14ac:dyDescent="0.2">
      <c r="A11" s="35"/>
      <c r="B11" s="5"/>
      <c r="C11" s="55"/>
      <c r="D11" s="55"/>
      <c r="E11" s="56"/>
      <c r="F11" s="55"/>
      <c r="G11" s="56"/>
      <c r="H11" s="55"/>
      <c r="I11" s="56"/>
      <c r="J11" s="55"/>
      <c r="K11" s="55"/>
      <c r="L11" s="56"/>
      <c r="M11" s="55"/>
      <c r="N11" s="56"/>
      <c r="O11" s="55"/>
      <c r="P11" s="56"/>
      <c r="Q11" s="55"/>
      <c r="R11" s="56"/>
      <c r="S11" s="55"/>
      <c r="T11" s="56"/>
      <c r="U11" s="55"/>
      <c r="V11" s="56"/>
      <c r="W11" s="57"/>
    </row>
    <row r="12" spans="1:25" ht="13.5" thickBot="1" x14ac:dyDescent="0.25">
      <c r="A12" s="35"/>
      <c r="B12" s="5"/>
      <c r="C12" s="39"/>
      <c r="D12" s="37"/>
      <c r="E12" s="40"/>
      <c r="F12" s="39"/>
      <c r="G12" s="40"/>
      <c r="H12" s="39"/>
      <c r="I12" s="40"/>
      <c r="J12" s="39"/>
      <c r="K12" s="37"/>
      <c r="L12" s="40"/>
      <c r="M12" s="39"/>
      <c r="N12" s="40"/>
      <c r="O12" s="39"/>
      <c r="P12" s="40"/>
      <c r="Q12" s="39"/>
      <c r="R12" s="40"/>
      <c r="S12" s="39"/>
      <c r="T12" s="40"/>
      <c r="U12" s="39"/>
      <c r="V12" s="58"/>
      <c r="W12" s="59"/>
    </row>
    <row r="13" spans="1:25" x14ac:dyDescent="0.2">
      <c r="A13" s="28" t="s">
        <v>9</v>
      </c>
      <c r="B13" s="2"/>
      <c r="C13" s="29"/>
      <c r="D13" s="30"/>
      <c r="E13" s="31"/>
      <c r="F13" s="29"/>
      <c r="G13" s="31"/>
      <c r="H13" s="29"/>
      <c r="I13" s="31"/>
      <c r="J13" s="29"/>
      <c r="K13" s="30"/>
      <c r="L13" s="31"/>
      <c r="M13" s="29"/>
      <c r="N13" s="31"/>
      <c r="O13" s="29"/>
      <c r="P13" s="31"/>
      <c r="Q13" s="29"/>
      <c r="R13" s="31"/>
      <c r="S13" s="29"/>
      <c r="T13" s="31"/>
      <c r="U13" s="29"/>
      <c r="V13" s="33"/>
      <c r="W13" s="34"/>
    </row>
    <row r="14" spans="1:25" x14ac:dyDescent="0.2">
      <c r="A14" s="35" t="s">
        <v>6</v>
      </c>
      <c r="B14" s="5">
        <v>60</v>
      </c>
      <c r="C14" s="36">
        <f>B14*1000</f>
        <v>60000</v>
      </c>
      <c r="D14" s="37"/>
      <c r="E14" s="38">
        <f>G14+D14</f>
        <v>61</v>
      </c>
      <c r="F14" s="39">
        <f>E14*1000</f>
        <v>61000</v>
      </c>
      <c r="G14" s="40">
        <v>61</v>
      </c>
      <c r="H14" s="39">
        <f>G14*1000</f>
        <v>61000</v>
      </c>
      <c r="I14" s="40">
        <v>134</v>
      </c>
      <c r="J14" s="36">
        <f>I14*1000</f>
        <v>134000</v>
      </c>
      <c r="K14" s="37"/>
      <c r="L14" s="40">
        <v>182</v>
      </c>
      <c r="M14" s="39">
        <f>L14*1000</f>
        <v>182000</v>
      </c>
      <c r="N14" s="40">
        <v>112</v>
      </c>
      <c r="O14" s="36">
        <f>N14*1000</f>
        <v>112000</v>
      </c>
      <c r="P14" s="40">
        <v>4227</v>
      </c>
      <c r="Q14" s="39">
        <f>P14*1000</f>
        <v>4227000</v>
      </c>
      <c r="R14" s="40">
        <v>10513</v>
      </c>
      <c r="S14" s="36">
        <f>R14*1000</f>
        <v>10513000</v>
      </c>
      <c r="T14" s="40">
        <v>7884</v>
      </c>
      <c r="U14" s="39">
        <f>T14*1000</f>
        <v>7884000</v>
      </c>
      <c r="V14" s="40">
        <v>7512</v>
      </c>
      <c r="W14" s="41">
        <f>V14*1000</f>
        <v>7512000</v>
      </c>
    </row>
    <row r="15" spans="1:25" x14ac:dyDescent="0.2">
      <c r="A15" s="35" t="s">
        <v>7</v>
      </c>
      <c r="B15" s="5">
        <v>174</v>
      </c>
      <c r="C15" s="43">
        <f>B15*1000</f>
        <v>174000</v>
      </c>
      <c r="D15" s="44">
        <v>41</v>
      </c>
      <c r="E15" s="38">
        <f>G15+D15</f>
        <v>220</v>
      </c>
      <c r="F15" s="45">
        <f>E15*1000</f>
        <v>220000</v>
      </c>
      <c r="G15" s="46">
        <v>179</v>
      </c>
      <c r="H15" s="45">
        <f>G15*1000</f>
        <v>179000</v>
      </c>
      <c r="I15" s="46">
        <v>463</v>
      </c>
      <c r="J15" s="43">
        <f>I15*1000</f>
        <v>463000</v>
      </c>
      <c r="K15" s="44"/>
      <c r="L15" s="46">
        <v>613</v>
      </c>
      <c r="M15" s="45">
        <f>L15*1000</f>
        <v>613000</v>
      </c>
      <c r="N15" s="46">
        <v>262</v>
      </c>
      <c r="O15" s="43">
        <f>N15*1000</f>
        <v>262000</v>
      </c>
      <c r="P15" s="46">
        <v>4661</v>
      </c>
      <c r="Q15" s="45">
        <f>P15*1000</f>
        <v>4661000</v>
      </c>
      <c r="R15" s="46">
        <v>11160</v>
      </c>
      <c r="S15" s="43">
        <f>R15*1000</f>
        <v>11160000</v>
      </c>
      <c r="T15" s="46">
        <v>7884</v>
      </c>
      <c r="U15" s="45">
        <f>T15*1000</f>
        <v>7884000</v>
      </c>
      <c r="V15" s="46">
        <v>7512</v>
      </c>
      <c r="W15" s="47">
        <f>V15*1000</f>
        <v>7512000</v>
      </c>
    </row>
    <row r="16" spans="1:25" ht="13.5" thickBot="1" x14ac:dyDescent="0.25">
      <c r="A16" s="48" t="s">
        <v>8</v>
      </c>
      <c r="B16" s="49">
        <f>B14-B15</f>
        <v>-114</v>
      </c>
      <c r="C16" s="50">
        <f>B16*1000</f>
        <v>-114000</v>
      </c>
      <c r="D16" s="51"/>
      <c r="E16" s="52">
        <f>E14-E15</f>
        <v>-159</v>
      </c>
      <c r="F16" s="53">
        <f>E16*1000</f>
        <v>-159000</v>
      </c>
      <c r="G16" s="52">
        <f>G14-G15</f>
        <v>-118</v>
      </c>
      <c r="H16" s="53">
        <f>G16*1000</f>
        <v>-118000</v>
      </c>
      <c r="I16" s="52">
        <f>I14-I15</f>
        <v>-329</v>
      </c>
      <c r="J16" s="50">
        <f>I16*1000</f>
        <v>-329000</v>
      </c>
      <c r="K16" s="51"/>
      <c r="L16" s="52">
        <f>L14-L15</f>
        <v>-431</v>
      </c>
      <c r="M16" s="53">
        <f>L16*1000</f>
        <v>-431000</v>
      </c>
      <c r="N16" s="52">
        <f>N14-N15</f>
        <v>-150</v>
      </c>
      <c r="O16" s="50">
        <f>N16*1000</f>
        <v>-150000</v>
      </c>
      <c r="P16" s="52">
        <f>P14-P15</f>
        <v>-434</v>
      </c>
      <c r="Q16" s="53">
        <f>P16*1000</f>
        <v>-434000</v>
      </c>
      <c r="R16" s="52">
        <f>R14-R15</f>
        <v>-647</v>
      </c>
      <c r="S16" s="50">
        <f>R16*1000</f>
        <v>-647000</v>
      </c>
      <c r="T16" s="60"/>
      <c r="U16" s="53">
        <f>T16*1000</f>
        <v>0</v>
      </c>
      <c r="V16" s="60"/>
      <c r="W16" s="54">
        <f>V16*1000</f>
        <v>0</v>
      </c>
    </row>
    <row r="17" spans="1:23" x14ac:dyDescent="0.2">
      <c r="A17" s="35"/>
      <c r="B17" s="5"/>
      <c r="C17" s="55"/>
      <c r="D17" s="55"/>
      <c r="E17" s="56"/>
      <c r="F17" s="55"/>
      <c r="G17" s="56"/>
      <c r="H17" s="55"/>
      <c r="I17" s="56"/>
      <c r="J17" s="55"/>
      <c r="K17" s="55"/>
      <c r="L17" s="56"/>
      <c r="M17" s="55"/>
      <c r="N17" s="56"/>
      <c r="O17" s="55"/>
      <c r="P17" s="56"/>
      <c r="Q17" s="55"/>
      <c r="R17" s="56"/>
      <c r="S17" s="55"/>
      <c r="T17" s="61"/>
      <c r="U17" s="55"/>
      <c r="V17" s="61"/>
      <c r="W17" s="57"/>
    </row>
    <row r="18" spans="1:23" ht="13.5" thickBot="1" x14ac:dyDescent="0.25">
      <c r="A18" s="35"/>
      <c r="B18" s="62"/>
      <c r="C18" s="62"/>
      <c r="D18" s="58"/>
      <c r="E18" s="58"/>
      <c r="F18" s="62"/>
      <c r="G18" s="58"/>
      <c r="H18" s="62"/>
      <c r="I18" s="58"/>
      <c r="J18" s="62"/>
      <c r="K18" s="58"/>
      <c r="L18" s="58"/>
      <c r="M18" s="62"/>
      <c r="N18" s="58"/>
      <c r="O18" s="62"/>
      <c r="P18" s="58"/>
      <c r="Q18" s="62"/>
      <c r="R18" s="58"/>
      <c r="S18" s="62"/>
      <c r="T18" s="58"/>
      <c r="U18" s="62"/>
      <c r="V18" s="58"/>
      <c r="W18" s="59"/>
    </row>
    <row r="19" spans="1:23" x14ac:dyDescent="0.2">
      <c r="A19" s="28" t="s">
        <v>10</v>
      </c>
      <c r="B19" s="2"/>
      <c r="C19" s="29"/>
      <c r="D19" s="30"/>
      <c r="E19" s="31"/>
      <c r="F19" s="29"/>
      <c r="G19" s="31"/>
      <c r="H19" s="29"/>
      <c r="I19" s="31"/>
      <c r="J19" s="29"/>
      <c r="K19" s="30"/>
      <c r="L19" s="31"/>
      <c r="M19" s="29"/>
      <c r="N19" s="31"/>
      <c r="O19" s="29"/>
      <c r="P19" s="31"/>
      <c r="Q19" s="29"/>
      <c r="R19" s="31"/>
      <c r="S19" s="29"/>
      <c r="T19" s="31"/>
      <c r="U19" s="29"/>
      <c r="V19" s="33"/>
      <c r="W19" s="34"/>
    </row>
    <row r="20" spans="1:23" x14ac:dyDescent="0.2">
      <c r="A20" s="35" t="s">
        <v>6</v>
      </c>
      <c r="B20" s="5">
        <v>1508</v>
      </c>
      <c r="C20" s="36">
        <f>B20*1000</f>
        <v>1508000</v>
      </c>
      <c r="D20" s="37"/>
      <c r="E20" s="38">
        <f>G20+D20</f>
        <v>1673</v>
      </c>
      <c r="F20" s="39">
        <f>E20*1000</f>
        <v>1673000</v>
      </c>
      <c r="G20" s="40">
        <v>1673</v>
      </c>
      <c r="H20" s="39">
        <f>G20*1000</f>
        <v>1673000</v>
      </c>
      <c r="I20" s="40">
        <v>4057</v>
      </c>
      <c r="J20" s="36">
        <f>I20*1000</f>
        <v>4057000</v>
      </c>
      <c r="K20" s="37"/>
      <c r="L20" s="40">
        <v>2796</v>
      </c>
      <c r="M20" s="39">
        <f>L20*1000</f>
        <v>2796000</v>
      </c>
      <c r="N20" s="40">
        <v>2895</v>
      </c>
      <c r="O20" s="36">
        <f>N20*1000</f>
        <v>2895000</v>
      </c>
      <c r="P20" s="40">
        <v>42374</v>
      </c>
      <c r="Q20" s="39">
        <f>P20*1000</f>
        <v>42374000</v>
      </c>
      <c r="R20" s="40">
        <v>104785</v>
      </c>
      <c r="S20" s="36">
        <f>R20*1000</f>
        <v>104785000</v>
      </c>
      <c r="T20" s="40">
        <v>102751</v>
      </c>
      <c r="U20" s="39">
        <f>T20*1000</f>
        <v>102751000</v>
      </c>
      <c r="V20" s="40">
        <v>106474</v>
      </c>
      <c r="W20" s="41">
        <f>V20*1000</f>
        <v>106474000</v>
      </c>
    </row>
    <row r="21" spans="1:23" x14ac:dyDescent="0.2">
      <c r="A21" s="35" t="s">
        <v>7</v>
      </c>
      <c r="B21" s="5">
        <v>3329</v>
      </c>
      <c r="C21" s="43">
        <f>B21*1000</f>
        <v>3329000</v>
      </c>
      <c r="D21" s="44">
        <v>1130</v>
      </c>
      <c r="E21" s="38">
        <f>G21+D21</f>
        <v>6066</v>
      </c>
      <c r="F21" s="45">
        <f>E21*1000</f>
        <v>6066000</v>
      </c>
      <c r="G21" s="46">
        <v>4936</v>
      </c>
      <c r="H21" s="45">
        <f>G21*1000</f>
        <v>4936000</v>
      </c>
      <c r="I21" s="46">
        <v>13830</v>
      </c>
      <c r="J21" s="43">
        <f>I21*1000</f>
        <v>13830000</v>
      </c>
      <c r="K21" s="44"/>
      <c r="L21" s="46">
        <v>9415</v>
      </c>
      <c r="M21" s="45">
        <f>L21*1000</f>
        <v>9415000</v>
      </c>
      <c r="N21" s="46">
        <v>6788</v>
      </c>
      <c r="O21" s="43">
        <f>N21*1000</f>
        <v>6788000</v>
      </c>
      <c r="P21" s="46">
        <v>46722</v>
      </c>
      <c r="Q21" s="45">
        <f>P21*1000</f>
        <v>46722000</v>
      </c>
      <c r="R21" s="46">
        <v>111226</v>
      </c>
      <c r="S21" s="43">
        <f>R21*1000</f>
        <v>111226000</v>
      </c>
      <c r="T21" s="46">
        <v>102751</v>
      </c>
      <c r="U21" s="45">
        <f>T21*1000</f>
        <v>102751000</v>
      </c>
      <c r="V21" s="46">
        <v>106474</v>
      </c>
      <c r="W21" s="47">
        <f>V21*1000</f>
        <v>106474000</v>
      </c>
    </row>
    <row r="22" spans="1:23" ht="13.5" thickBot="1" x14ac:dyDescent="0.25">
      <c r="A22" s="48" t="s">
        <v>8</v>
      </c>
      <c r="B22" s="49">
        <f>B20-B21</f>
        <v>-1821</v>
      </c>
      <c r="C22" s="50">
        <f>B22*1000</f>
        <v>-1821000</v>
      </c>
      <c r="D22" s="51"/>
      <c r="E22" s="52">
        <f>E20-E21</f>
        <v>-4393</v>
      </c>
      <c r="F22" s="53">
        <f>E22*1000</f>
        <v>-4393000</v>
      </c>
      <c r="G22" s="52">
        <f>G20-G21</f>
        <v>-3263</v>
      </c>
      <c r="H22" s="53">
        <f>G22*1000</f>
        <v>-3263000</v>
      </c>
      <c r="I22" s="52">
        <f>I20-I21</f>
        <v>-9773</v>
      </c>
      <c r="J22" s="50">
        <f>I22*1000</f>
        <v>-9773000</v>
      </c>
      <c r="K22" s="51"/>
      <c r="L22" s="52">
        <f>L20-L21</f>
        <v>-6619</v>
      </c>
      <c r="M22" s="53">
        <f>L22*1000</f>
        <v>-6619000</v>
      </c>
      <c r="N22" s="52">
        <f>N20-N21</f>
        <v>-3893</v>
      </c>
      <c r="O22" s="50">
        <f>N22*1000</f>
        <v>-3893000</v>
      </c>
      <c r="P22" s="52">
        <f>P20-P21</f>
        <v>-4348</v>
      </c>
      <c r="Q22" s="53">
        <f>P22*1000</f>
        <v>-4348000</v>
      </c>
      <c r="R22" s="52">
        <f>R20-R21</f>
        <v>-6441</v>
      </c>
      <c r="S22" s="50">
        <f>R22*1000</f>
        <v>-6441000</v>
      </c>
      <c r="T22" s="60"/>
      <c r="U22" s="53">
        <f>T22*1000</f>
        <v>0</v>
      </c>
      <c r="V22" s="60"/>
      <c r="W22" s="54">
        <f>V22*1000</f>
        <v>0</v>
      </c>
    </row>
    <row r="23" spans="1:23" x14ac:dyDescent="0.2">
      <c r="A23" s="35"/>
      <c r="B23" s="5"/>
      <c r="C23" s="55"/>
      <c r="D23" s="55"/>
      <c r="E23" s="56"/>
      <c r="F23" s="55"/>
      <c r="G23" s="56"/>
      <c r="H23" s="55"/>
      <c r="I23" s="56"/>
      <c r="J23" s="55"/>
      <c r="K23" s="55"/>
      <c r="L23" s="56"/>
      <c r="M23" s="55"/>
      <c r="N23" s="56"/>
      <c r="O23" s="55"/>
      <c r="P23" s="56"/>
      <c r="Q23" s="55"/>
      <c r="R23" s="56"/>
      <c r="S23" s="55"/>
      <c r="T23" s="61"/>
      <c r="U23" s="55"/>
      <c r="V23" s="61"/>
      <c r="W23" s="57"/>
    </row>
    <row r="24" spans="1:23" ht="13.5" thickBot="1" x14ac:dyDescent="0.25">
      <c r="A24" s="35"/>
      <c r="B24" s="62"/>
      <c r="C24" s="62"/>
      <c r="D24" s="58"/>
      <c r="E24" s="58"/>
      <c r="F24" s="62"/>
      <c r="G24" s="58"/>
      <c r="H24" s="62"/>
      <c r="I24" s="58"/>
      <c r="J24" s="62"/>
      <c r="K24" s="58"/>
      <c r="L24" s="58"/>
      <c r="M24" s="62"/>
      <c r="N24" s="58"/>
      <c r="O24" s="62"/>
      <c r="P24" s="58"/>
      <c r="Q24" s="62"/>
      <c r="R24" s="58"/>
      <c r="S24" s="62"/>
      <c r="T24" s="58"/>
      <c r="U24" s="62"/>
      <c r="V24" s="58"/>
      <c r="W24" s="59"/>
    </row>
    <row r="25" spans="1:23" x14ac:dyDescent="0.2">
      <c r="A25" s="28" t="s">
        <v>11</v>
      </c>
      <c r="B25" s="2"/>
      <c r="C25" s="29"/>
      <c r="D25" s="30"/>
      <c r="E25" s="31"/>
      <c r="F25" s="29"/>
      <c r="G25" s="31"/>
      <c r="H25" s="29"/>
      <c r="I25" s="31"/>
      <c r="J25" s="29"/>
      <c r="K25" s="30"/>
      <c r="L25" s="31"/>
      <c r="M25" s="29"/>
      <c r="N25" s="31"/>
      <c r="O25" s="29"/>
      <c r="P25" s="31"/>
      <c r="Q25" s="29"/>
      <c r="R25" s="31"/>
      <c r="S25" s="29"/>
      <c r="T25" s="31"/>
      <c r="U25" s="29"/>
      <c r="V25" s="33"/>
      <c r="W25" s="34"/>
    </row>
    <row r="26" spans="1:23" x14ac:dyDescent="0.2">
      <c r="A26" s="35" t="s">
        <v>6</v>
      </c>
      <c r="B26" s="5">
        <v>316</v>
      </c>
      <c r="C26" s="36">
        <f>B26*1000</f>
        <v>316000</v>
      </c>
      <c r="D26" s="37"/>
      <c r="E26" s="38">
        <f>G26+D26</f>
        <v>147</v>
      </c>
      <c r="F26" s="39">
        <f>E26*1000</f>
        <v>147000</v>
      </c>
      <c r="G26" s="40">
        <v>147</v>
      </c>
      <c r="H26" s="39">
        <f>G26*1000</f>
        <v>147000</v>
      </c>
      <c r="I26" s="40">
        <v>282</v>
      </c>
      <c r="J26" s="36">
        <f>I26*1000</f>
        <v>282000</v>
      </c>
      <c r="K26" s="37"/>
      <c r="L26" s="40">
        <v>275</v>
      </c>
      <c r="M26" s="39">
        <f>L26*1000</f>
        <v>275000</v>
      </c>
      <c r="N26" s="40">
        <v>286</v>
      </c>
      <c r="O26" s="36">
        <f>N26*1000</f>
        <v>286000</v>
      </c>
      <c r="P26" s="40">
        <v>3491</v>
      </c>
      <c r="Q26" s="39">
        <f>P26*1000</f>
        <v>3491000</v>
      </c>
      <c r="R26" s="40">
        <v>23422</v>
      </c>
      <c r="S26" s="36">
        <f>R26*1000</f>
        <v>23422000</v>
      </c>
      <c r="T26" s="40">
        <v>33470</v>
      </c>
      <c r="U26" s="39">
        <f>T26*1000</f>
        <v>33470000</v>
      </c>
      <c r="V26" s="40">
        <v>22707</v>
      </c>
      <c r="W26" s="41">
        <f>V26*1000</f>
        <v>22707000</v>
      </c>
    </row>
    <row r="27" spans="1:23" x14ac:dyDescent="0.2">
      <c r="A27" s="35" t="s">
        <v>7</v>
      </c>
      <c r="B27" s="5">
        <v>911</v>
      </c>
      <c r="C27" s="43">
        <f>B27*1000</f>
        <v>911000</v>
      </c>
      <c r="D27" s="44">
        <v>99</v>
      </c>
      <c r="E27" s="38">
        <f>G27+D27</f>
        <v>532</v>
      </c>
      <c r="F27" s="45">
        <f>E27*1000</f>
        <v>532000</v>
      </c>
      <c r="G27" s="46">
        <v>433</v>
      </c>
      <c r="H27" s="45">
        <f>G27*1000</f>
        <v>433000</v>
      </c>
      <c r="I27" s="46">
        <v>1001</v>
      </c>
      <c r="J27" s="43">
        <f>I27*1000</f>
        <v>1001000</v>
      </c>
      <c r="K27" s="44"/>
      <c r="L27" s="46">
        <v>928</v>
      </c>
      <c r="M27" s="45">
        <f>L27*1000</f>
        <v>928000</v>
      </c>
      <c r="N27" s="46">
        <v>671</v>
      </c>
      <c r="O27" s="43">
        <f>N27*1000</f>
        <v>671000</v>
      </c>
      <c r="P27" s="46">
        <v>3849</v>
      </c>
      <c r="Q27" s="45">
        <f>P27*1000</f>
        <v>3849000</v>
      </c>
      <c r="R27" s="46">
        <v>24862</v>
      </c>
      <c r="S27" s="43">
        <f>R27*1000</f>
        <v>24862000</v>
      </c>
      <c r="T27" s="46">
        <v>33470</v>
      </c>
      <c r="U27" s="45">
        <f>T27*1000</f>
        <v>33470000</v>
      </c>
      <c r="V27" s="46">
        <v>22707</v>
      </c>
      <c r="W27" s="47">
        <f>V27*1000</f>
        <v>22707000</v>
      </c>
    </row>
    <row r="28" spans="1:23" ht="13.5" thickBot="1" x14ac:dyDescent="0.25">
      <c r="A28" s="48" t="s">
        <v>8</v>
      </c>
      <c r="B28" s="49">
        <f>B26-B27</f>
        <v>-595</v>
      </c>
      <c r="C28" s="50">
        <f>B28*1000</f>
        <v>-595000</v>
      </c>
      <c r="D28" s="51"/>
      <c r="E28" s="52">
        <f>E26-E27</f>
        <v>-385</v>
      </c>
      <c r="F28" s="53">
        <f>E28*1000</f>
        <v>-385000</v>
      </c>
      <c r="G28" s="52">
        <f>G26-G27</f>
        <v>-286</v>
      </c>
      <c r="H28" s="53">
        <f>G28*1000</f>
        <v>-286000</v>
      </c>
      <c r="I28" s="52">
        <f>I26-I27</f>
        <v>-719</v>
      </c>
      <c r="J28" s="50">
        <f>I28*1000</f>
        <v>-719000</v>
      </c>
      <c r="K28" s="51"/>
      <c r="L28" s="52">
        <f>L26-L27</f>
        <v>-653</v>
      </c>
      <c r="M28" s="53">
        <f>L28*1000</f>
        <v>-653000</v>
      </c>
      <c r="N28" s="52">
        <f>N26-N27</f>
        <v>-385</v>
      </c>
      <c r="O28" s="50">
        <f>N28*1000</f>
        <v>-385000</v>
      </c>
      <c r="P28" s="52">
        <f>P26-P27</f>
        <v>-358</v>
      </c>
      <c r="Q28" s="53">
        <f>P28*1000</f>
        <v>-358000</v>
      </c>
      <c r="R28" s="52">
        <f>R26-R27</f>
        <v>-1440</v>
      </c>
      <c r="S28" s="50">
        <f>R28*1000</f>
        <v>-1440000</v>
      </c>
      <c r="T28" s="60"/>
      <c r="U28" s="53">
        <f>T28*1000</f>
        <v>0</v>
      </c>
      <c r="V28" s="60"/>
      <c r="W28" s="54">
        <f>V28*1000</f>
        <v>0</v>
      </c>
    </row>
    <row r="29" spans="1:23" x14ac:dyDescent="0.2">
      <c r="A29" s="35"/>
      <c r="B29" s="5"/>
      <c r="C29" s="55"/>
      <c r="D29" s="55"/>
      <c r="E29" s="56"/>
      <c r="F29" s="55"/>
      <c r="G29" s="56"/>
      <c r="H29" s="55"/>
      <c r="I29" s="56"/>
      <c r="J29" s="55"/>
      <c r="K29" s="55"/>
      <c r="L29" s="56"/>
      <c r="M29" s="55"/>
      <c r="N29" s="56"/>
      <c r="O29" s="55"/>
      <c r="P29" s="56"/>
      <c r="Q29" s="55"/>
      <c r="R29" s="56"/>
      <c r="S29" s="55"/>
      <c r="T29" s="61"/>
      <c r="U29" s="55"/>
      <c r="V29" s="61"/>
      <c r="W29" s="57"/>
    </row>
    <row r="30" spans="1:23" ht="13.5" thickBot="1" x14ac:dyDescent="0.25">
      <c r="A30" s="35"/>
      <c r="B30" s="62"/>
      <c r="C30" s="62"/>
      <c r="D30" s="58"/>
      <c r="E30" s="58"/>
      <c r="F30" s="62"/>
      <c r="G30" s="58"/>
      <c r="H30" s="62"/>
      <c r="I30" s="58"/>
      <c r="J30" s="62"/>
      <c r="K30" s="58"/>
      <c r="L30" s="58"/>
      <c r="M30" s="62"/>
      <c r="N30" s="58"/>
      <c r="O30" s="62"/>
      <c r="P30" s="58"/>
      <c r="Q30" s="62"/>
      <c r="R30" s="58"/>
      <c r="S30" s="62"/>
      <c r="T30" s="58"/>
      <c r="U30" s="62"/>
      <c r="V30" s="58"/>
      <c r="W30" s="59"/>
    </row>
    <row r="31" spans="1:23" x14ac:dyDescent="0.2">
      <c r="A31" s="28" t="s">
        <v>12</v>
      </c>
      <c r="B31" s="2"/>
      <c r="C31" s="29"/>
      <c r="D31" s="30"/>
      <c r="E31" s="31"/>
      <c r="F31" s="29"/>
      <c r="G31" s="31"/>
      <c r="H31" s="29"/>
      <c r="I31" s="31"/>
      <c r="J31" s="29"/>
      <c r="K31" s="30"/>
      <c r="L31" s="31"/>
      <c r="M31" s="29"/>
      <c r="N31" s="31"/>
      <c r="O31" s="29"/>
      <c r="P31" s="31"/>
      <c r="Q31" s="29"/>
      <c r="R31" s="31"/>
      <c r="S31" s="29"/>
      <c r="T31" s="31"/>
      <c r="U31" s="29"/>
      <c r="V31" s="33"/>
      <c r="W31" s="34"/>
    </row>
    <row r="32" spans="1:23" x14ac:dyDescent="0.2">
      <c r="A32" s="35" t="s">
        <v>6</v>
      </c>
      <c r="B32" s="5">
        <v>362</v>
      </c>
      <c r="C32" s="36">
        <f>B32*1000</f>
        <v>362000</v>
      </c>
      <c r="D32" s="37"/>
      <c r="E32" s="38">
        <f>G32+D32</f>
        <v>308</v>
      </c>
      <c r="F32" s="39">
        <f>E32*1000</f>
        <v>308000</v>
      </c>
      <c r="G32" s="40">
        <v>308</v>
      </c>
      <c r="H32" s="39">
        <f>G32*1000</f>
        <v>308000</v>
      </c>
      <c r="I32" s="40">
        <v>514</v>
      </c>
      <c r="J32" s="36">
        <f>I32*1000</f>
        <v>514000</v>
      </c>
      <c r="K32" s="37"/>
      <c r="L32" s="40">
        <v>614</v>
      </c>
      <c r="M32" s="39">
        <f>L32*1000</f>
        <v>614000</v>
      </c>
      <c r="N32" s="40">
        <v>1077</v>
      </c>
      <c r="O32" s="36">
        <f>N32*1000</f>
        <v>1077000</v>
      </c>
      <c r="P32" s="40">
        <v>48206</v>
      </c>
      <c r="Q32" s="39">
        <f>P32*1000</f>
        <v>48206000</v>
      </c>
      <c r="R32" s="40">
        <v>122877</v>
      </c>
      <c r="S32" s="36">
        <f>R32*1000</f>
        <v>122877000</v>
      </c>
      <c r="T32" s="40">
        <v>111209</v>
      </c>
      <c r="U32" s="39">
        <f>T32*1000</f>
        <v>111209000</v>
      </c>
      <c r="V32" s="40">
        <v>104527</v>
      </c>
      <c r="W32" s="41">
        <f>V32*1000</f>
        <v>104527000</v>
      </c>
    </row>
    <row r="33" spans="1:23" x14ac:dyDescent="0.2">
      <c r="A33" s="35" t="s">
        <v>7</v>
      </c>
      <c r="B33" s="5">
        <v>999</v>
      </c>
      <c r="C33" s="43">
        <f>B33*1000</f>
        <v>999000</v>
      </c>
      <c r="D33" s="44">
        <v>208</v>
      </c>
      <c r="E33" s="38">
        <f>G33+D33</f>
        <v>1121</v>
      </c>
      <c r="F33" s="45">
        <f>E33*1000</f>
        <v>1121000</v>
      </c>
      <c r="G33" s="46">
        <v>913</v>
      </c>
      <c r="H33" s="45">
        <f>G33*1000</f>
        <v>913000</v>
      </c>
      <c r="I33" s="46">
        <v>1777</v>
      </c>
      <c r="J33" s="43">
        <f>I33*1000</f>
        <v>1777000</v>
      </c>
      <c r="K33" s="44"/>
      <c r="L33" s="46">
        <v>2069</v>
      </c>
      <c r="M33" s="45">
        <f>L33*1000</f>
        <v>2069000</v>
      </c>
      <c r="N33" s="46">
        <v>2525</v>
      </c>
      <c r="O33" s="43">
        <f>N33*1000</f>
        <v>2525000</v>
      </c>
      <c r="P33" s="46">
        <v>53153</v>
      </c>
      <c r="Q33" s="45">
        <f>P33*1000</f>
        <v>53153000</v>
      </c>
      <c r="R33" s="46">
        <v>130430</v>
      </c>
      <c r="S33" s="43">
        <f>R33*1000</f>
        <v>130430000</v>
      </c>
      <c r="T33" s="46">
        <v>111209</v>
      </c>
      <c r="U33" s="45">
        <f>T33*1000</f>
        <v>111209000</v>
      </c>
      <c r="V33" s="46">
        <v>104527</v>
      </c>
      <c r="W33" s="47">
        <f>V33*1000</f>
        <v>104527000</v>
      </c>
    </row>
    <row r="34" spans="1:23" ht="13.5" thickBot="1" x14ac:dyDescent="0.25">
      <c r="A34" s="48" t="s">
        <v>8</v>
      </c>
      <c r="B34" s="49">
        <f>B32-B33</f>
        <v>-637</v>
      </c>
      <c r="C34" s="50">
        <f>B34*1000</f>
        <v>-637000</v>
      </c>
      <c r="D34" s="51"/>
      <c r="E34" s="52">
        <f>E32-E33</f>
        <v>-813</v>
      </c>
      <c r="F34" s="53">
        <f>E34*1000</f>
        <v>-813000</v>
      </c>
      <c r="G34" s="52">
        <f>G32-G33</f>
        <v>-605</v>
      </c>
      <c r="H34" s="53">
        <f>G34*1000</f>
        <v>-605000</v>
      </c>
      <c r="I34" s="52">
        <f>I32-I33</f>
        <v>-1263</v>
      </c>
      <c r="J34" s="50">
        <f>I34*1000</f>
        <v>-1263000</v>
      </c>
      <c r="K34" s="51"/>
      <c r="L34" s="52">
        <f>L32-L33</f>
        <v>-1455</v>
      </c>
      <c r="M34" s="53">
        <f>L34*1000</f>
        <v>-1455000</v>
      </c>
      <c r="N34" s="52">
        <f>N32-N33</f>
        <v>-1448</v>
      </c>
      <c r="O34" s="50">
        <f>N34*1000</f>
        <v>-1448000</v>
      </c>
      <c r="P34" s="52">
        <f>P32-P33</f>
        <v>-4947</v>
      </c>
      <c r="Q34" s="53">
        <f>P34*1000</f>
        <v>-4947000</v>
      </c>
      <c r="R34" s="52">
        <f>R32-R33</f>
        <v>-7553</v>
      </c>
      <c r="S34" s="50">
        <f>R34*1000</f>
        <v>-7553000</v>
      </c>
      <c r="T34" s="60"/>
      <c r="U34" s="53">
        <f>T34*1000</f>
        <v>0</v>
      </c>
      <c r="V34" s="60"/>
      <c r="W34" s="54">
        <f>V34*1000</f>
        <v>0</v>
      </c>
    </row>
    <row r="35" spans="1:23" x14ac:dyDescent="0.2">
      <c r="A35" s="35"/>
      <c r="B35" s="5"/>
      <c r="C35" s="55"/>
      <c r="D35" s="55"/>
      <c r="E35" s="56"/>
      <c r="F35" s="55"/>
      <c r="G35" s="56"/>
      <c r="H35" s="55"/>
      <c r="I35" s="56"/>
      <c r="J35" s="55"/>
      <c r="K35" s="55"/>
      <c r="L35" s="56"/>
      <c r="M35" s="55"/>
      <c r="N35" s="56"/>
      <c r="O35" s="55"/>
      <c r="P35" s="56"/>
      <c r="Q35" s="55"/>
      <c r="R35" s="56"/>
      <c r="S35" s="55"/>
      <c r="T35" s="61"/>
      <c r="U35" s="55"/>
      <c r="V35" s="61"/>
      <c r="W35" s="57"/>
    </row>
    <row r="36" spans="1:23" ht="13.5" thickBot="1" x14ac:dyDescent="0.25">
      <c r="A36" s="35"/>
      <c r="B36" s="62"/>
      <c r="C36" s="58"/>
      <c r="D36" s="58"/>
      <c r="E36" s="58"/>
      <c r="F36" s="58"/>
      <c r="G36" s="58"/>
      <c r="H36" s="58"/>
      <c r="I36" s="58"/>
      <c r="J36" s="58"/>
      <c r="K36" s="58"/>
      <c r="L36" s="58"/>
      <c r="M36" s="58"/>
      <c r="N36" s="58"/>
      <c r="O36" s="58"/>
      <c r="P36" s="58"/>
      <c r="Q36" s="58"/>
      <c r="R36" s="58"/>
      <c r="S36" s="58"/>
      <c r="T36" s="58"/>
      <c r="U36" s="58"/>
      <c r="V36" s="58"/>
      <c r="W36" s="63"/>
    </row>
    <row r="37" spans="1:23" x14ac:dyDescent="0.2">
      <c r="A37" s="28" t="s">
        <v>13</v>
      </c>
      <c r="B37" s="2"/>
      <c r="C37" s="29"/>
      <c r="D37" s="30"/>
      <c r="E37" s="31"/>
      <c r="F37" s="29"/>
      <c r="G37" s="31"/>
      <c r="H37" s="29"/>
      <c r="I37" s="31"/>
      <c r="J37" s="29"/>
      <c r="K37" s="30"/>
      <c r="L37" s="31"/>
      <c r="M37" s="29"/>
      <c r="N37" s="31"/>
      <c r="O37" s="29"/>
      <c r="P37" s="31"/>
      <c r="Q37" s="29"/>
      <c r="R37" s="31"/>
      <c r="S37" s="29"/>
      <c r="T37" s="31"/>
      <c r="U37" s="29"/>
      <c r="V37" s="33"/>
      <c r="W37" s="34"/>
    </row>
    <row r="38" spans="1:23" x14ac:dyDescent="0.2">
      <c r="A38" s="35" t="s">
        <v>6</v>
      </c>
      <c r="B38" s="5">
        <v>0</v>
      </c>
      <c r="C38" s="36">
        <f>B38*1000</f>
        <v>0</v>
      </c>
      <c r="D38" s="37"/>
      <c r="E38" s="38">
        <f>G38+D38</f>
        <v>0</v>
      </c>
      <c r="F38" s="39">
        <f>E38*1000</f>
        <v>0</v>
      </c>
      <c r="G38" s="40"/>
      <c r="H38" s="39">
        <f>G38*1000</f>
        <v>0</v>
      </c>
      <c r="I38" s="40"/>
      <c r="J38" s="36">
        <f>I38*1000</f>
        <v>0</v>
      </c>
      <c r="K38" s="37"/>
      <c r="L38" s="40">
        <v>30</v>
      </c>
      <c r="M38" s="39">
        <f>L38*1000</f>
        <v>30000</v>
      </c>
      <c r="N38" s="40">
        <v>50</v>
      </c>
      <c r="O38" s="36">
        <f>N38*1000</f>
        <v>50000</v>
      </c>
      <c r="P38" s="40">
        <v>2321</v>
      </c>
      <c r="Q38" s="39">
        <f>P38*1000</f>
        <v>2321000</v>
      </c>
      <c r="R38" s="40">
        <v>8827</v>
      </c>
      <c r="S38" s="36">
        <f>R38*1000</f>
        <v>8827000</v>
      </c>
      <c r="T38" s="40">
        <v>4979</v>
      </c>
      <c r="U38" s="39">
        <f>T38*1000</f>
        <v>4979000</v>
      </c>
      <c r="V38" s="40">
        <v>5280</v>
      </c>
      <c r="W38" s="41">
        <f>V38*1000</f>
        <v>5280000</v>
      </c>
    </row>
    <row r="39" spans="1:23" x14ac:dyDescent="0.2">
      <c r="A39" s="35" t="s">
        <v>7</v>
      </c>
      <c r="B39" s="5">
        <v>0</v>
      </c>
      <c r="C39" s="43">
        <f>B39*1000</f>
        <v>0</v>
      </c>
      <c r="D39" s="44"/>
      <c r="E39" s="38">
        <f>G39+D39</f>
        <v>0</v>
      </c>
      <c r="F39" s="45">
        <f>E39*1000</f>
        <v>0</v>
      </c>
      <c r="G39" s="46"/>
      <c r="H39" s="45">
        <f>G39*1000</f>
        <v>0</v>
      </c>
      <c r="I39" s="46"/>
      <c r="J39" s="43">
        <f>I39*1000</f>
        <v>0</v>
      </c>
      <c r="K39" s="44"/>
      <c r="L39" s="46">
        <v>102</v>
      </c>
      <c r="M39" s="45">
        <f>L39*1000</f>
        <v>102000</v>
      </c>
      <c r="N39" s="46">
        <v>117</v>
      </c>
      <c r="O39" s="43">
        <f>N39*1000</f>
        <v>117000</v>
      </c>
      <c r="P39" s="46">
        <v>2559</v>
      </c>
      <c r="Q39" s="45">
        <f>P39*1000</f>
        <v>2559000</v>
      </c>
      <c r="R39" s="46">
        <v>9370</v>
      </c>
      <c r="S39" s="43">
        <f>R39*1000</f>
        <v>9370000</v>
      </c>
      <c r="T39" s="46">
        <v>4979</v>
      </c>
      <c r="U39" s="45">
        <f>T39*1000</f>
        <v>4979000</v>
      </c>
      <c r="V39" s="46">
        <v>5280</v>
      </c>
      <c r="W39" s="47">
        <f>V39*1000</f>
        <v>5280000</v>
      </c>
    </row>
    <row r="40" spans="1:23" ht="13.5" thickBot="1" x14ac:dyDescent="0.25">
      <c r="A40" s="48" t="s">
        <v>8</v>
      </c>
      <c r="B40" s="49">
        <f>B38-B39</f>
        <v>0</v>
      </c>
      <c r="C40" s="50">
        <f>B40*1000</f>
        <v>0</v>
      </c>
      <c r="D40" s="51"/>
      <c r="E40" s="52">
        <f>E38-E39</f>
        <v>0</v>
      </c>
      <c r="F40" s="53">
        <f>E40*1000</f>
        <v>0</v>
      </c>
      <c r="G40" s="52">
        <f>G38-G39</f>
        <v>0</v>
      </c>
      <c r="H40" s="53">
        <f>G40*1000</f>
        <v>0</v>
      </c>
      <c r="I40" s="52">
        <f>I38-I39</f>
        <v>0</v>
      </c>
      <c r="J40" s="50">
        <f>I40*1000</f>
        <v>0</v>
      </c>
      <c r="K40" s="51"/>
      <c r="L40" s="52">
        <f>L38-L39</f>
        <v>-72</v>
      </c>
      <c r="M40" s="53">
        <f>L40*1000</f>
        <v>-72000</v>
      </c>
      <c r="N40" s="52">
        <f>N38-N39</f>
        <v>-67</v>
      </c>
      <c r="O40" s="50">
        <f>N40*1000</f>
        <v>-67000</v>
      </c>
      <c r="P40" s="52">
        <f>P38-P39</f>
        <v>-238</v>
      </c>
      <c r="Q40" s="53">
        <f>P40*1000</f>
        <v>-238000</v>
      </c>
      <c r="R40" s="52">
        <f>R38-R39</f>
        <v>-543</v>
      </c>
      <c r="S40" s="50">
        <f>R40*1000</f>
        <v>-543000</v>
      </c>
      <c r="T40" s="60"/>
      <c r="U40" s="53">
        <f>T40*1000</f>
        <v>0</v>
      </c>
      <c r="V40" s="60"/>
      <c r="W40" s="54">
        <f>V40*1000</f>
        <v>0</v>
      </c>
    </row>
    <row r="41" spans="1:23" x14ac:dyDescent="0.2">
      <c r="A41" s="35"/>
      <c r="B41" s="5"/>
      <c r="C41" s="55"/>
      <c r="D41" s="55"/>
      <c r="E41" s="56"/>
      <c r="F41" s="55"/>
      <c r="G41" s="56"/>
      <c r="H41" s="55"/>
      <c r="I41" s="56"/>
      <c r="J41" s="55"/>
      <c r="K41" s="55"/>
      <c r="L41" s="56"/>
      <c r="M41" s="55"/>
      <c r="N41" s="56"/>
      <c r="O41" s="55"/>
      <c r="P41" s="56"/>
      <c r="Q41" s="55"/>
      <c r="R41" s="56"/>
      <c r="S41" s="55"/>
      <c r="T41" s="61"/>
      <c r="U41" s="55"/>
      <c r="V41" s="61"/>
      <c r="W41" s="57"/>
    </row>
    <row r="42" spans="1:23" ht="13.5" thickBot="1" x14ac:dyDescent="0.25">
      <c r="A42" s="64"/>
      <c r="B42" s="38"/>
      <c r="C42" s="55"/>
      <c r="D42" s="55"/>
      <c r="E42" s="56"/>
      <c r="F42" s="55"/>
      <c r="G42" s="56"/>
      <c r="H42" s="55"/>
      <c r="I42" s="56"/>
      <c r="J42" s="55"/>
      <c r="K42" s="55"/>
      <c r="L42" s="56"/>
      <c r="M42" s="55"/>
      <c r="N42" s="56"/>
      <c r="O42" s="55"/>
      <c r="P42" s="56"/>
      <c r="Q42" s="55"/>
      <c r="R42" s="56"/>
      <c r="S42" s="55"/>
      <c r="T42" s="61"/>
      <c r="U42" s="55"/>
      <c r="V42" s="61"/>
      <c r="W42" s="57"/>
    </row>
    <row r="43" spans="1:23" x14ac:dyDescent="0.2">
      <c r="A43" s="28" t="s">
        <v>14</v>
      </c>
      <c r="B43" s="2"/>
      <c r="C43" s="29"/>
      <c r="D43" s="30"/>
      <c r="E43" s="31"/>
      <c r="F43" s="29"/>
      <c r="G43" s="31"/>
      <c r="H43" s="29"/>
      <c r="I43" s="31"/>
      <c r="J43" s="29"/>
      <c r="K43" s="30"/>
      <c r="L43" s="31"/>
      <c r="M43" s="29"/>
      <c r="N43" s="31"/>
      <c r="O43" s="29"/>
      <c r="P43" s="31"/>
      <c r="Q43" s="29"/>
      <c r="R43" s="31"/>
      <c r="S43" s="29"/>
      <c r="T43" s="31"/>
      <c r="U43" s="29"/>
      <c r="V43" s="33"/>
      <c r="W43" s="34"/>
    </row>
    <row r="44" spans="1:23" x14ac:dyDescent="0.2">
      <c r="A44" s="35" t="s">
        <v>6</v>
      </c>
      <c r="B44" s="65">
        <v>3382</v>
      </c>
      <c r="C44" s="36">
        <f>B44*1000</f>
        <v>3382000</v>
      </c>
      <c r="D44" s="37"/>
      <c r="E44" s="38">
        <f>G44+D44</f>
        <v>3140</v>
      </c>
      <c r="F44" s="39">
        <f>E44*1000</f>
        <v>3140000</v>
      </c>
      <c r="G44" s="40">
        <v>3140</v>
      </c>
      <c r="H44" s="39">
        <f>G44*1000</f>
        <v>3140000</v>
      </c>
      <c r="I44" s="40">
        <v>4462</v>
      </c>
      <c r="J44" s="36">
        <f>I44*1000</f>
        <v>4462000</v>
      </c>
      <c r="K44" s="37"/>
      <c r="L44" s="40">
        <v>3439</v>
      </c>
      <c r="M44" s="39">
        <f>L44*1000</f>
        <v>3439000</v>
      </c>
      <c r="N44" s="40">
        <v>3098</v>
      </c>
      <c r="O44" s="36">
        <f>N44*1000</f>
        <v>3098000</v>
      </c>
      <c r="P44" s="40">
        <v>27818</v>
      </c>
      <c r="Q44" s="39">
        <f>P44*1000</f>
        <v>27818000</v>
      </c>
      <c r="R44" s="40">
        <v>87848</v>
      </c>
      <c r="S44" s="36">
        <f>R44*1000</f>
        <v>87848000</v>
      </c>
      <c r="T44" s="40">
        <v>120560</v>
      </c>
      <c r="U44" s="39">
        <f>T44*1000</f>
        <v>120560000</v>
      </c>
      <c r="V44" s="40">
        <v>107446</v>
      </c>
      <c r="W44" s="41">
        <f>V44*1000</f>
        <v>107446000</v>
      </c>
    </row>
    <row r="45" spans="1:23" x14ac:dyDescent="0.2">
      <c r="A45" s="35" t="s">
        <v>7</v>
      </c>
      <c r="B45" s="66">
        <v>4883</v>
      </c>
      <c r="C45" s="43">
        <f>B45*1000</f>
        <v>4883000</v>
      </c>
      <c r="D45" s="44">
        <v>2121</v>
      </c>
      <c r="E45" s="38">
        <f>G45+D45</f>
        <v>11398</v>
      </c>
      <c r="F45" s="45">
        <f>E45*1000</f>
        <v>11398000</v>
      </c>
      <c r="G45" s="46">
        <v>9277</v>
      </c>
      <c r="H45" s="45">
        <f>G45*1000</f>
        <v>9277000</v>
      </c>
      <c r="I45" s="46">
        <v>14836</v>
      </c>
      <c r="J45" s="43">
        <f>I45*1000</f>
        <v>14836000</v>
      </c>
      <c r="K45" s="44"/>
      <c r="L45" s="46">
        <v>11582</v>
      </c>
      <c r="M45" s="45">
        <f>L45*1000</f>
        <v>11582000</v>
      </c>
      <c r="N45" s="46">
        <v>7266</v>
      </c>
      <c r="O45" s="43">
        <f>N45*1000</f>
        <v>7266000</v>
      </c>
      <c r="P45" s="46">
        <v>30672</v>
      </c>
      <c r="Q45" s="45">
        <f>P45*1000</f>
        <v>30672000</v>
      </c>
      <c r="R45" s="46">
        <v>93248</v>
      </c>
      <c r="S45" s="43">
        <f>R45*1000</f>
        <v>93248000</v>
      </c>
      <c r="T45" s="46">
        <v>120560</v>
      </c>
      <c r="U45" s="45">
        <f>T45*1000</f>
        <v>120560000</v>
      </c>
      <c r="V45" s="46">
        <v>107446</v>
      </c>
      <c r="W45" s="47">
        <f>V45*1000</f>
        <v>107446000</v>
      </c>
    </row>
    <row r="46" spans="1:23" ht="13.5" thickBot="1" x14ac:dyDescent="0.25">
      <c r="A46" s="48" t="s">
        <v>8</v>
      </c>
      <c r="B46" s="67">
        <f>B44-B45</f>
        <v>-1501</v>
      </c>
      <c r="C46" s="50">
        <f>B46*1000</f>
        <v>-1501000</v>
      </c>
      <c r="D46" s="51"/>
      <c r="E46" s="52">
        <f>E44-E45</f>
        <v>-8258</v>
      </c>
      <c r="F46" s="53">
        <f>E46*1000</f>
        <v>-8258000</v>
      </c>
      <c r="G46" s="52">
        <f>G44-G45</f>
        <v>-6137</v>
      </c>
      <c r="H46" s="53">
        <f>G46*1000</f>
        <v>-6137000</v>
      </c>
      <c r="I46" s="52">
        <f>I44-I45</f>
        <v>-10374</v>
      </c>
      <c r="J46" s="50">
        <f>I46*1000</f>
        <v>-10374000</v>
      </c>
      <c r="K46" s="51"/>
      <c r="L46" s="52">
        <f>L44-L45</f>
        <v>-8143</v>
      </c>
      <c r="M46" s="53">
        <f>L46*1000</f>
        <v>-8143000</v>
      </c>
      <c r="N46" s="52">
        <f>N44-N45</f>
        <v>-4168</v>
      </c>
      <c r="O46" s="50">
        <f>N46*1000</f>
        <v>-4168000</v>
      </c>
      <c r="P46" s="52">
        <f>P44-P45</f>
        <v>-2854</v>
      </c>
      <c r="Q46" s="53">
        <f>P46*1000</f>
        <v>-2854000</v>
      </c>
      <c r="R46" s="52">
        <f>R44-R45</f>
        <v>-5400</v>
      </c>
      <c r="S46" s="50">
        <f>R46*1000</f>
        <v>-5400000</v>
      </c>
      <c r="T46" s="60"/>
      <c r="U46" s="53">
        <f>T46*1000</f>
        <v>0</v>
      </c>
      <c r="V46" s="60"/>
      <c r="W46" s="54">
        <f>V46*1000</f>
        <v>0</v>
      </c>
    </row>
    <row r="49" spans="1:23" x14ac:dyDescent="0.2">
      <c r="A49" s="68"/>
      <c r="B49" s="68"/>
      <c r="C49" s="68"/>
      <c r="D49" s="68"/>
      <c r="E49" s="68"/>
      <c r="F49" s="68"/>
      <c r="G49" s="68"/>
      <c r="H49" s="68"/>
      <c r="I49" s="68"/>
      <c r="J49" s="68"/>
      <c r="K49" s="68"/>
      <c r="L49" s="68"/>
      <c r="M49" s="68"/>
      <c r="N49" s="68"/>
      <c r="O49" s="68"/>
      <c r="P49" s="68"/>
      <c r="Q49" s="68"/>
      <c r="R49" s="68"/>
      <c r="S49" s="68"/>
      <c r="T49" s="68"/>
      <c r="U49" s="68"/>
      <c r="V49" s="68"/>
      <c r="W49" s="68"/>
    </row>
    <row r="50" spans="1:23" x14ac:dyDescent="0.2">
      <c r="A50" s="69" t="s">
        <v>15</v>
      </c>
      <c r="B50" s="70"/>
      <c r="C50" s="71"/>
      <c r="D50" s="71"/>
      <c r="E50" s="72"/>
      <c r="F50" s="71"/>
      <c r="G50" s="72"/>
      <c r="H50" s="71"/>
      <c r="I50" s="72"/>
      <c r="J50" s="71"/>
      <c r="K50" s="71"/>
      <c r="L50" s="72"/>
      <c r="M50" s="71"/>
      <c r="N50" s="72"/>
      <c r="O50" s="71"/>
      <c r="P50" s="72"/>
      <c r="Q50" s="71"/>
      <c r="R50" s="72"/>
      <c r="S50" s="71"/>
      <c r="T50" s="72"/>
      <c r="U50" s="71"/>
      <c r="V50" s="73"/>
      <c r="W50" s="73"/>
    </row>
    <row r="51" spans="1:23" ht="13.5" thickBot="1" x14ac:dyDescent="0.25"/>
    <row r="52" spans="1:23" ht="31.5" customHeight="1" x14ac:dyDescent="0.2">
      <c r="A52" s="1" t="s">
        <v>16</v>
      </c>
      <c r="B52" s="236" t="s">
        <v>156</v>
      </c>
      <c r="C52" s="314">
        <v>2015</v>
      </c>
      <c r="D52" s="3" t="s">
        <v>157</v>
      </c>
      <c r="E52" s="236" t="s">
        <v>158</v>
      </c>
      <c r="F52" s="3" t="s">
        <v>1</v>
      </c>
      <c r="G52" s="236" t="s">
        <v>148</v>
      </c>
      <c r="H52" s="3">
        <v>2014</v>
      </c>
      <c r="I52" s="236" t="s">
        <v>149</v>
      </c>
      <c r="J52" s="314">
        <v>2013</v>
      </c>
      <c r="K52" s="3"/>
      <c r="L52" s="236" t="s">
        <v>150</v>
      </c>
      <c r="M52" s="3">
        <v>2012</v>
      </c>
      <c r="N52" s="236" t="s">
        <v>151</v>
      </c>
      <c r="O52" s="314">
        <v>2011</v>
      </c>
      <c r="P52" s="236" t="s">
        <v>152</v>
      </c>
      <c r="Q52" s="3">
        <v>2010</v>
      </c>
      <c r="R52" s="236" t="s">
        <v>153</v>
      </c>
      <c r="S52" s="314">
        <v>2009</v>
      </c>
      <c r="T52" s="236" t="s">
        <v>154</v>
      </c>
      <c r="U52" s="3">
        <v>2008</v>
      </c>
      <c r="V52" s="236" t="s">
        <v>155</v>
      </c>
      <c r="W52" s="315">
        <v>2007</v>
      </c>
    </row>
    <row r="53" spans="1:23" x14ac:dyDescent="0.2">
      <c r="A53" s="4" t="s">
        <v>2</v>
      </c>
      <c r="B53" s="75"/>
      <c r="C53" s="76">
        <f>SUM(C58,C62,C66,C70,C74)</f>
        <v>0</v>
      </c>
      <c r="D53" s="77"/>
      <c r="E53" s="10"/>
      <c r="F53" s="77">
        <f>SUM(F58,F62,F66,F70,F74)</f>
        <v>0</v>
      </c>
      <c r="G53" s="10"/>
      <c r="H53" s="77">
        <f>SUM(H58,H62,H66,H70,H74)</f>
        <v>0</v>
      </c>
      <c r="I53" s="10"/>
      <c r="J53" s="76">
        <f>SUM(J58,J62,J66,J70,J74)</f>
        <v>0</v>
      </c>
      <c r="K53" s="77"/>
      <c r="L53" s="10"/>
      <c r="M53" s="77">
        <f>SUM(M58,M62,M66,M70,M74)</f>
        <v>0</v>
      </c>
      <c r="N53" s="10"/>
      <c r="O53" s="76">
        <f>SUM(O58,O62,O66,O70,O74)</f>
        <v>0</v>
      </c>
      <c r="P53" s="10"/>
      <c r="Q53" s="77">
        <f>SUM(Q58,Q62,Q66,Q70,Q74)</f>
        <v>0</v>
      </c>
      <c r="R53" s="10"/>
      <c r="S53" s="76">
        <f>SUM(S58,S62,S66,S70,S74)</f>
        <v>0</v>
      </c>
      <c r="T53" s="10"/>
      <c r="U53" s="77">
        <f>SUM(U58,U62,U66,U70,U74)</f>
        <v>0</v>
      </c>
      <c r="V53" s="10"/>
      <c r="W53" s="78">
        <f>SUM(W58,W62,W66,W70,W74)</f>
        <v>0</v>
      </c>
    </row>
    <row r="54" spans="1:23" x14ac:dyDescent="0.2">
      <c r="A54" s="4" t="s">
        <v>3</v>
      </c>
      <c r="B54" s="75"/>
      <c r="C54" s="79">
        <f>SUM(C59,C63,C67,C71,C75)</f>
        <v>0</v>
      </c>
      <c r="D54" s="80"/>
      <c r="E54" s="81"/>
      <c r="F54" s="80">
        <f>SUM(F59,F63,F67,F71,F75)</f>
        <v>0</v>
      </c>
      <c r="G54" s="81"/>
      <c r="H54" s="80">
        <f>SUM(H59,H63,H67,H71,H75)</f>
        <v>0</v>
      </c>
      <c r="I54" s="81"/>
      <c r="J54" s="79">
        <f>SUM(J59,J63,J67,J71,J75)</f>
        <v>0</v>
      </c>
      <c r="K54" s="80"/>
      <c r="L54" s="81"/>
      <c r="M54" s="80">
        <f>SUM(M59,M63,M67,M71,M75)</f>
        <v>0</v>
      </c>
      <c r="N54" s="81"/>
      <c r="O54" s="79">
        <f>SUM(O59,O63,O67,O71,O75)</f>
        <v>0</v>
      </c>
      <c r="P54" s="81"/>
      <c r="Q54" s="80">
        <f>SUM(Q59,Q63,Q67,Q71,Q75)</f>
        <v>0</v>
      </c>
      <c r="R54" s="81"/>
      <c r="S54" s="79">
        <f>SUM(S59,S63,S67,S71,S75)</f>
        <v>0</v>
      </c>
      <c r="T54" s="81"/>
      <c r="U54" s="80">
        <f>SUM(U59,U63,U67,U71,U75)</f>
        <v>0</v>
      </c>
      <c r="V54" s="81"/>
      <c r="W54" s="82">
        <f>SUM(W59,W63,W67,W71,W75)</f>
        <v>0</v>
      </c>
    </row>
    <row r="55" spans="1:23" x14ac:dyDescent="0.2">
      <c r="A55" s="4" t="s">
        <v>4</v>
      </c>
      <c r="B55" s="75"/>
      <c r="C55" s="83">
        <f>C53-C54</f>
        <v>0</v>
      </c>
      <c r="D55" s="84"/>
      <c r="E55" s="85"/>
      <c r="F55" s="84">
        <f>F53-F54</f>
        <v>0</v>
      </c>
      <c r="G55" s="85"/>
      <c r="H55" s="84">
        <f>H53-H54</f>
        <v>0</v>
      </c>
      <c r="I55" s="85"/>
      <c r="J55" s="83">
        <f>J53-J54</f>
        <v>0</v>
      </c>
      <c r="K55" s="84"/>
      <c r="L55" s="85"/>
      <c r="M55" s="84">
        <f>M53-M54</f>
        <v>0</v>
      </c>
      <c r="N55" s="85"/>
      <c r="O55" s="83">
        <f>O53-O54</f>
        <v>0</v>
      </c>
      <c r="P55" s="85"/>
      <c r="Q55" s="84">
        <f>Q53-Q54</f>
        <v>0</v>
      </c>
      <c r="R55" s="85"/>
      <c r="S55" s="83">
        <f>S53-S54</f>
        <v>0</v>
      </c>
      <c r="T55" s="85"/>
      <c r="U55" s="84">
        <f>U53-U54</f>
        <v>0</v>
      </c>
      <c r="V55" s="85"/>
      <c r="W55" s="86">
        <f>W53-W54</f>
        <v>0</v>
      </c>
    </row>
    <row r="56" spans="1:23" x14ac:dyDescent="0.2">
      <c r="A56" s="87"/>
      <c r="B56" s="88"/>
      <c r="C56" s="77"/>
      <c r="D56" s="77"/>
      <c r="E56" s="10"/>
      <c r="F56" s="77"/>
      <c r="G56" s="10"/>
      <c r="H56" s="77"/>
      <c r="I56" s="10"/>
      <c r="J56" s="77"/>
      <c r="K56" s="77"/>
      <c r="L56" s="10"/>
      <c r="M56" s="77"/>
      <c r="N56" s="10"/>
      <c r="O56" s="77"/>
      <c r="P56" s="10"/>
      <c r="Q56" s="77"/>
      <c r="R56" s="10"/>
      <c r="S56" s="77"/>
      <c r="T56" s="10"/>
      <c r="U56" s="77"/>
      <c r="V56" s="10"/>
      <c r="W56" s="89"/>
    </row>
    <row r="57" spans="1:23" x14ac:dyDescent="0.2">
      <c r="A57" s="90" t="s">
        <v>17</v>
      </c>
      <c r="B57" s="5"/>
      <c r="C57" s="39"/>
      <c r="D57" s="37"/>
      <c r="E57" s="40"/>
      <c r="F57" s="62"/>
      <c r="G57" s="40"/>
      <c r="H57" s="62"/>
      <c r="I57" s="40"/>
      <c r="J57" s="62"/>
      <c r="K57" s="58"/>
      <c r="L57" s="40"/>
      <c r="M57" s="62"/>
      <c r="N57" s="40"/>
      <c r="O57" s="62"/>
      <c r="P57" s="40"/>
      <c r="Q57" s="62"/>
      <c r="R57" s="40"/>
      <c r="S57" s="62"/>
      <c r="T57" s="40"/>
      <c r="U57" s="62"/>
      <c r="V57" s="58"/>
      <c r="W57" s="59"/>
    </row>
    <row r="58" spans="1:23" x14ac:dyDescent="0.2">
      <c r="A58" s="35" t="s">
        <v>6</v>
      </c>
      <c r="B58" s="5">
        <v>0</v>
      </c>
      <c r="C58" s="36">
        <f t="shared" ref="C58:C60" si="0">B58*1000</f>
        <v>0</v>
      </c>
      <c r="D58" s="37"/>
      <c r="E58" s="38">
        <v>0</v>
      </c>
      <c r="F58" s="37">
        <f t="shared" ref="F58:F60" si="1">E58*1000</f>
        <v>0</v>
      </c>
      <c r="G58" s="38">
        <v>0</v>
      </c>
      <c r="H58" s="37">
        <f t="shared" ref="H58:H60" si="2">G58*1000</f>
        <v>0</v>
      </c>
      <c r="I58" s="38">
        <v>0</v>
      </c>
      <c r="J58" s="36">
        <f t="shared" ref="J58:J60" si="3">I58*1000</f>
        <v>0</v>
      </c>
      <c r="K58" s="37"/>
      <c r="L58" s="38">
        <v>0</v>
      </c>
      <c r="M58" s="37">
        <f t="shared" ref="M58:M60" si="4">L58*1000</f>
        <v>0</v>
      </c>
      <c r="N58" s="38">
        <v>0</v>
      </c>
      <c r="O58" s="36">
        <f t="shared" ref="O58:O60" si="5">N58*1000</f>
        <v>0</v>
      </c>
      <c r="P58" s="38">
        <v>0</v>
      </c>
      <c r="Q58" s="37">
        <f t="shared" ref="Q58:Q60" si="6">P58*1000</f>
        <v>0</v>
      </c>
      <c r="R58" s="38">
        <v>0</v>
      </c>
      <c r="S58" s="36">
        <f t="shared" ref="S58:S60" si="7">R58*1000</f>
        <v>0</v>
      </c>
      <c r="T58" s="38">
        <v>0</v>
      </c>
      <c r="U58" s="37">
        <f t="shared" ref="U58:U60" si="8">T58*1000</f>
        <v>0</v>
      </c>
      <c r="V58" s="38">
        <v>0</v>
      </c>
      <c r="W58" s="41">
        <f t="shared" ref="W58:W60" si="9">V58*1000</f>
        <v>0</v>
      </c>
    </row>
    <row r="59" spans="1:23" x14ac:dyDescent="0.2">
      <c r="A59" s="35" t="s">
        <v>7</v>
      </c>
      <c r="B59" s="5">
        <v>0</v>
      </c>
      <c r="C59" s="43">
        <f t="shared" si="0"/>
        <v>0</v>
      </c>
      <c r="D59" s="44"/>
      <c r="E59" s="38">
        <v>0</v>
      </c>
      <c r="F59" s="44">
        <f t="shared" si="1"/>
        <v>0</v>
      </c>
      <c r="G59" s="38">
        <v>0</v>
      </c>
      <c r="H59" s="44">
        <f t="shared" si="2"/>
        <v>0</v>
      </c>
      <c r="I59" s="38">
        <v>0</v>
      </c>
      <c r="J59" s="43">
        <f t="shared" si="3"/>
        <v>0</v>
      </c>
      <c r="K59" s="44"/>
      <c r="L59" s="38">
        <v>0</v>
      </c>
      <c r="M59" s="44">
        <f t="shared" si="4"/>
        <v>0</v>
      </c>
      <c r="N59" s="38">
        <v>0</v>
      </c>
      <c r="O59" s="43">
        <f t="shared" si="5"/>
        <v>0</v>
      </c>
      <c r="P59" s="38">
        <v>0</v>
      </c>
      <c r="Q59" s="44">
        <f t="shared" si="6"/>
        <v>0</v>
      </c>
      <c r="R59" s="38">
        <v>0</v>
      </c>
      <c r="S59" s="43">
        <f t="shared" si="7"/>
        <v>0</v>
      </c>
      <c r="T59" s="38">
        <v>0</v>
      </c>
      <c r="U59" s="44">
        <f t="shared" si="8"/>
        <v>0</v>
      </c>
      <c r="V59" s="38">
        <v>0</v>
      </c>
      <c r="W59" s="47">
        <f t="shared" si="9"/>
        <v>0</v>
      </c>
    </row>
    <row r="60" spans="1:23" ht="13.5" thickBot="1" x14ac:dyDescent="0.25">
      <c r="A60" s="48" t="s">
        <v>8</v>
      </c>
      <c r="B60" s="49">
        <f>B58-B59</f>
        <v>0</v>
      </c>
      <c r="C60" s="50">
        <f t="shared" si="0"/>
        <v>0</v>
      </c>
      <c r="D60" s="51"/>
      <c r="E60" s="91">
        <f>E58-E59</f>
        <v>0</v>
      </c>
      <c r="F60" s="51">
        <f t="shared" si="1"/>
        <v>0</v>
      </c>
      <c r="G60" s="91">
        <f>G58-G59</f>
        <v>0</v>
      </c>
      <c r="H60" s="51">
        <f t="shared" si="2"/>
        <v>0</v>
      </c>
      <c r="I60" s="91">
        <f>I58-I59</f>
        <v>0</v>
      </c>
      <c r="J60" s="50">
        <f t="shared" si="3"/>
        <v>0</v>
      </c>
      <c r="K60" s="51"/>
      <c r="L60" s="91">
        <f>L58-L59</f>
        <v>0</v>
      </c>
      <c r="M60" s="51">
        <f t="shared" si="4"/>
        <v>0</v>
      </c>
      <c r="N60" s="91">
        <f>N58-N59</f>
        <v>0</v>
      </c>
      <c r="O60" s="50">
        <f t="shared" si="5"/>
        <v>0</v>
      </c>
      <c r="P60" s="91">
        <f>P58-P59</f>
        <v>0</v>
      </c>
      <c r="Q60" s="51">
        <f t="shared" si="6"/>
        <v>0</v>
      </c>
      <c r="R60" s="91">
        <f>R58-R59</f>
        <v>0</v>
      </c>
      <c r="S60" s="50">
        <f t="shared" si="7"/>
        <v>0</v>
      </c>
      <c r="T60" s="91">
        <f>T58-T59</f>
        <v>0</v>
      </c>
      <c r="U60" s="51">
        <f t="shared" si="8"/>
        <v>0</v>
      </c>
      <c r="V60" s="91">
        <f>V58-V59</f>
        <v>0</v>
      </c>
      <c r="W60" s="54">
        <f t="shared" si="9"/>
        <v>0</v>
      </c>
    </row>
    <row r="61" spans="1:23" x14ac:dyDescent="0.2">
      <c r="A61" s="90" t="s">
        <v>18</v>
      </c>
      <c r="B61" s="5"/>
      <c r="C61" s="39"/>
      <c r="D61" s="37"/>
      <c r="E61" s="40"/>
      <c r="F61" s="58"/>
      <c r="G61" s="40"/>
      <c r="H61" s="58"/>
      <c r="I61" s="38"/>
      <c r="J61" s="39"/>
      <c r="K61" s="37"/>
      <c r="L61" s="40"/>
      <c r="M61" s="58"/>
      <c r="N61" s="40"/>
      <c r="O61" s="62"/>
      <c r="P61" s="40"/>
      <c r="Q61" s="58"/>
      <c r="R61" s="40"/>
      <c r="S61" s="62"/>
      <c r="T61" s="40"/>
      <c r="U61" s="58"/>
      <c r="V61" s="58"/>
      <c r="W61" s="59"/>
    </row>
    <row r="62" spans="1:23" x14ac:dyDescent="0.2">
      <c r="A62" s="35" t="s">
        <v>6</v>
      </c>
      <c r="B62" s="5">
        <v>0</v>
      </c>
      <c r="C62" s="36">
        <f t="shared" ref="C62:C64" si="10">B62*1000</f>
        <v>0</v>
      </c>
      <c r="D62" s="37"/>
      <c r="E62" s="38">
        <v>0</v>
      </c>
      <c r="F62" s="37">
        <f t="shared" ref="F62:F64" si="11">E62*1000</f>
        <v>0</v>
      </c>
      <c r="G62" s="38">
        <v>0</v>
      </c>
      <c r="H62" s="37">
        <f t="shared" ref="H62:H64" si="12">G62*1000</f>
        <v>0</v>
      </c>
      <c r="I62" s="38">
        <v>0</v>
      </c>
      <c r="J62" s="36">
        <f t="shared" ref="J62:J64" si="13">I62*1000</f>
        <v>0</v>
      </c>
      <c r="K62" s="37"/>
      <c r="L62" s="38">
        <v>0</v>
      </c>
      <c r="M62" s="37">
        <f t="shared" ref="M62:M64" si="14">L62*1000</f>
        <v>0</v>
      </c>
      <c r="N62" s="38">
        <v>0</v>
      </c>
      <c r="O62" s="36">
        <f t="shared" ref="O62:O64" si="15">N62*1000</f>
        <v>0</v>
      </c>
      <c r="P62" s="38">
        <v>0</v>
      </c>
      <c r="Q62" s="37">
        <f t="shared" ref="Q62:Q64" si="16">P62*1000</f>
        <v>0</v>
      </c>
      <c r="R62" s="38">
        <v>0</v>
      </c>
      <c r="S62" s="36">
        <f t="shared" ref="S62:S64" si="17">R62*1000</f>
        <v>0</v>
      </c>
      <c r="T62" s="38">
        <v>0</v>
      </c>
      <c r="U62" s="37">
        <f t="shared" ref="U62:U64" si="18">T62*1000</f>
        <v>0</v>
      </c>
      <c r="V62" s="38">
        <v>0</v>
      </c>
      <c r="W62" s="41">
        <f t="shared" ref="W62:W64" si="19">V62*1000</f>
        <v>0</v>
      </c>
    </row>
    <row r="63" spans="1:23" x14ac:dyDescent="0.2">
      <c r="A63" s="35" t="s">
        <v>7</v>
      </c>
      <c r="B63" s="5">
        <v>0</v>
      </c>
      <c r="C63" s="43">
        <f t="shared" si="10"/>
        <v>0</v>
      </c>
      <c r="D63" s="44"/>
      <c r="E63" s="38">
        <v>0</v>
      </c>
      <c r="F63" s="44">
        <f t="shared" si="11"/>
        <v>0</v>
      </c>
      <c r="G63" s="38">
        <v>0</v>
      </c>
      <c r="H63" s="44">
        <f t="shared" si="12"/>
        <v>0</v>
      </c>
      <c r="I63" s="38">
        <v>0</v>
      </c>
      <c r="J63" s="43">
        <f t="shared" si="13"/>
        <v>0</v>
      </c>
      <c r="K63" s="44"/>
      <c r="L63" s="38">
        <v>0</v>
      </c>
      <c r="M63" s="44">
        <f t="shared" si="14"/>
        <v>0</v>
      </c>
      <c r="N63" s="38">
        <v>0</v>
      </c>
      <c r="O63" s="43">
        <f t="shared" si="15"/>
        <v>0</v>
      </c>
      <c r="P63" s="38">
        <v>0</v>
      </c>
      <c r="Q63" s="44">
        <f t="shared" si="16"/>
        <v>0</v>
      </c>
      <c r="R63" s="38">
        <v>0</v>
      </c>
      <c r="S63" s="43">
        <f t="shared" si="17"/>
        <v>0</v>
      </c>
      <c r="T63" s="38">
        <v>0</v>
      </c>
      <c r="U63" s="44">
        <f t="shared" si="18"/>
        <v>0</v>
      </c>
      <c r="V63" s="38">
        <v>0</v>
      </c>
      <c r="W63" s="47">
        <f t="shared" si="19"/>
        <v>0</v>
      </c>
    </row>
    <row r="64" spans="1:23" ht="13.5" thickBot="1" x14ac:dyDescent="0.25">
      <c r="A64" s="48" t="s">
        <v>8</v>
      </c>
      <c r="B64" s="49">
        <f>B62-B63</f>
        <v>0</v>
      </c>
      <c r="C64" s="50">
        <f t="shared" si="10"/>
        <v>0</v>
      </c>
      <c r="D64" s="51"/>
      <c r="E64" s="91">
        <f>E62-E63</f>
        <v>0</v>
      </c>
      <c r="F64" s="51">
        <f t="shared" si="11"/>
        <v>0</v>
      </c>
      <c r="G64" s="91">
        <f>G62-G63</f>
        <v>0</v>
      </c>
      <c r="H64" s="51">
        <f t="shared" si="12"/>
        <v>0</v>
      </c>
      <c r="I64" s="91">
        <f>I62-I63</f>
        <v>0</v>
      </c>
      <c r="J64" s="50">
        <f t="shared" si="13"/>
        <v>0</v>
      </c>
      <c r="K64" s="51"/>
      <c r="L64" s="91">
        <f>L62-L63</f>
        <v>0</v>
      </c>
      <c r="M64" s="51">
        <f t="shared" si="14"/>
        <v>0</v>
      </c>
      <c r="N64" s="91">
        <f>N62-N63</f>
        <v>0</v>
      </c>
      <c r="O64" s="50">
        <f t="shared" si="15"/>
        <v>0</v>
      </c>
      <c r="P64" s="91">
        <f>P62-P63</f>
        <v>0</v>
      </c>
      <c r="Q64" s="51">
        <f t="shared" si="16"/>
        <v>0</v>
      </c>
      <c r="R64" s="91">
        <f>R62-R63</f>
        <v>0</v>
      </c>
      <c r="S64" s="50">
        <f t="shared" si="17"/>
        <v>0</v>
      </c>
      <c r="T64" s="91">
        <f>T62-T63</f>
        <v>0</v>
      </c>
      <c r="U64" s="51">
        <f t="shared" si="18"/>
        <v>0</v>
      </c>
      <c r="V64" s="91">
        <f>V62-V63</f>
        <v>0</v>
      </c>
      <c r="W64" s="54">
        <f t="shared" si="19"/>
        <v>0</v>
      </c>
    </row>
    <row r="65" spans="1:23" x14ac:dyDescent="0.2">
      <c r="A65" s="92" t="s">
        <v>19</v>
      </c>
      <c r="B65" s="5"/>
      <c r="C65" s="39"/>
      <c r="D65" s="37"/>
      <c r="E65" s="40"/>
      <c r="F65" s="58"/>
      <c r="G65" s="40"/>
      <c r="H65" s="58"/>
      <c r="I65" s="38"/>
      <c r="J65" s="39"/>
      <c r="K65" s="37"/>
      <c r="L65" s="40"/>
      <c r="M65" s="58"/>
      <c r="N65" s="40"/>
      <c r="O65" s="62"/>
      <c r="P65" s="40"/>
      <c r="Q65" s="58"/>
      <c r="R65" s="40"/>
      <c r="S65" s="62"/>
      <c r="T65" s="40"/>
      <c r="U65" s="58"/>
      <c r="V65" s="58"/>
      <c r="W65" s="59"/>
    </row>
    <row r="66" spans="1:23" x14ac:dyDescent="0.2">
      <c r="A66" s="35" t="s">
        <v>6</v>
      </c>
      <c r="B66" s="5">
        <v>0</v>
      </c>
      <c r="C66" s="36">
        <f t="shared" ref="C66:C68" si="20">B66*1000</f>
        <v>0</v>
      </c>
      <c r="D66" s="37"/>
      <c r="E66" s="38">
        <v>0</v>
      </c>
      <c r="F66" s="37">
        <f t="shared" ref="F66:F68" si="21">E66*1000</f>
        <v>0</v>
      </c>
      <c r="G66" s="38">
        <v>0</v>
      </c>
      <c r="H66" s="37">
        <f t="shared" ref="H66:H68" si="22">G66*1000</f>
        <v>0</v>
      </c>
      <c r="I66" s="38">
        <v>0</v>
      </c>
      <c r="J66" s="36">
        <f t="shared" ref="J66:J68" si="23">I66*1000</f>
        <v>0</v>
      </c>
      <c r="K66" s="37"/>
      <c r="L66" s="38">
        <v>0</v>
      </c>
      <c r="M66" s="37">
        <f t="shared" ref="M66:M68" si="24">L66*1000</f>
        <v>0</v>
      </c>
      <c r="N66" s="38">
        <v>0</v>
      </c>
      <c r="O66" s="36">
        <f t="shared" ref="O66:O68" si="25">N66*1000</f>
        <v>0</v>
      </c>
      <c r="P66" s="38">
        <v>0</v>
      </c>
      <c r="Q66" s="37">
        <f t="shared" ref="Q66:Q68" si="26">P66*1000</f>
        <v>0</v>
      </c>
      <c r="R66" s="38">
        <v>0</v>
      </c>
      <c r="S66" s="36">
        <f t="shared" ref="S66:S68" si="27">R66*1000</f>
        <v>0</v>
      </c>
      <c r="T66" s="38">
        <v>0</v>
      </c>
      <c r="U66" s="37">
        <f t="shared" ref="U66:U68" si="28">T66*1000</f>
        <v>0</v>
      </c>
      <c r="V66" s="38">
        <v>0</v>
      </c>
      <c r="W66" s="41">
        <f t="shared" ref="W66:W68" si="29">V66*1000</f>
        <v>0</v>
      </c>
    </row>
    <row r="67" spans="1:23" x14ac:dyDescent="0.2">
      <c r="A67" s="35" t="s">
        <v>7</v>
      </c>
      <c r="B67" s="5">
        <v>0</v>
      </c>
      <c r="C67" s="43">
        <f t="shared" si="20"/>
        <v>0</v>
      </c>
      <c r="D67" s="44"/>
      <c r="E67" s="38">
        <v>0</v>
      </c>
      <c r="F67" s="44">
        <f t="shared" si="21"/>
        <v>0</v>
      </c>
      <c r="G67" s="38">
        <v>0</v>
      </c>
      <c r="H67" s="44">
        <f t="shared" si="22"/>
        <v>0</v>
      </c>
      <c r="I67" s="38">
        <v>0</v>
      </c>
      <c r="J67" s="43">
        <f t="shared" si="23"/>
        <v>0</v>
      </c>
      <c r="K67" s="44"/>
      <c r="L67" s="38">
        <v>0</v>
      </c>
      <c r="M67" s="44">
        <f t="shared" si="24"/>
        <v>0</v>
      </c>
      <c r="N67" s="38">
        <v>0</v>
      </c>
      <c r="O67" s="43">
        <f t="shared" si="25"/>
        <v>0</v>
      </c>
      <c r="P67" s="38">
        <v>0</v>
      </c>
      <c r="Q67" s="44">
        <f t="shared" si="26"/>
        <v>0</v>
      </c>
      <c r="R67" s="38">
        <v>0</v>
      </c>
      <c r="S67" s="43">
        <f t="shared" si="27"/>
        <v>0</v>
      </c>
      <c r="T67" s="38">
        <v>0</v>
      </c>
      <c r="U67" s="44">
        <f t="shared" si="28"/>
        <v>0</v>
      </c>
      <c r="V67" s="38">
        <v>0</v>
      </c>
      <c r="W67" s="47">
        <f t="shared" si="29"/>
        <v>0</v>
      </c>
    </row>
    <row r="68" spans="1:23" ht="13.5" thickBot="1" x14ac:dyDescent="0.25">
      <c r="A68" s="48" t="s">
        <v>8</v>
      </c>
      <c r="B68" s="49">
        <f>B66-B67</f>
        <v>0</v>
      </c>
      <c r="C68" s="50">
        <f t="shared" si="20"/>
        <v>0</v>
      </c>
      <c r="D68" s="51"/>
      <c r="E68" s="91">
        <f>E66-E67</f>
        <v>0</v>
      </c>
      <c r="F68" s="51">
        <f t="shared" si="21"/>
        <v>0</v>
      </c>
      <c r="G68" s="91">
        <f>G66-G67</f>
        <v>0</v>
      </c>
      <c r="H68" s="51">
        <f t="shared" si="22"/>
        <v>0</v>
      </c>
      <c r="I68" s="91">
        <f>I66-I67</f>
        <v>0</v>
      </c>
      <c r="J68" s="50">
        <f t="shared" si="23"/>
        <v>0</v>
      </c>
      <c r="K68" s="51"/>
      <c r="L68" s="91">
        <f>L66-L67</f>
        <v>0</v>
      </c>
      <c r="M68" s="51">
        <f t="shared" si="24"/>
        <v>0</v>
      </c>
      <c r="N68" s="91">
        <f>N66-N67</f>
        <v>0</v>
      </c>
      <c r="O68" s="50">
        <f t="shared" si="25"/>
        <v>0</v>
      </c>
      <c r="P68" s="91">
        <f>P66-P67</f>
        <v>0</v>
      </c>
      <c r="Q68" s="51">
        <f t="shared" si="26"/>
        <v>0</v>
      </c>
      <c r="R68" s="91">
        <f>R66-R67</f>
        <v>0</v>
      </c>
      <c r="S68" s="50">
        <f t="shared" si="27"/>
        <v>0</v>
      </c>
      <c r="T68" s="91">
        <f>T66-T67</f>
        <v>0</v>
      </c>
      <c r="U68" s="51">
        <f t="shared" si="28"/>
        <v>0</v>
      </c>
      <c r="V68" s="91">
        <f>V66-V67</f>
        <v>0</v>
      </c>
      <c r="W68" s="54">
        <f t="shared" si="29"/>
        <v>0</v>
      </c>
    </row>
    <row r="69" spans="1:23" x14ac:dyDescent="0.2">
      <c r="A69" s="92" t="s">
        <v>20</v>
      </c>
      <c r="B69" s="5"/>
      <c r="C69" s="39"/>
      <c r="D69" s="37"/>
      <c r="E69" s="40"/>
      <c r="F69" s="58"/>
      <c r="G69" s="40"/>
      <c r="H69" s="58"/>
      <c r="I69" s="38"/>
      <c r="J69" s="39"/>
      <c r="K69" s="37"/>
      <c r="L69" s="40"/>
      <c r="M69" s="58"/>
      <c r="N69" s="40"/>
      <c r="O69" s="62"/>
      <c r="P69" s="40"/>
      <c r="Q69" s="58"/>
      <c r="R69" s="40"/>
      <c r="S69" s="62"/>
      <c r="T69" s="40"/>
      <c r="U69" s="58"/>
      <c r="V69" s="58"/>
      <c r="W69" s="59"/>
    </row>
    <row r="70" spans="1:23" x14ac:dyDescent="0.2">
      <c r="A70" s="35" t="s">
        <v>6</v>
      </c>
      <c r="B70" s="5">
        <v>0</v>
      </c>
      <c r="C70" s="36">
        <f t="shared" ref="C70:C72" si="30">B70*1000</f>
        <v>0</v>
      </c>
      <c r="D70" s="37"/>
      <c r="E70" s="38">
        <v>0</v>
      </c>
      <c r="F70" s="37">
        <f t="shared" ref="F70:F72" si="31">E70*1000</f>
        <v>0</v>
      </c>
      <c r="G70" s="38">
        <v>0</v>
      </c>
      <c r="H70" s="37">
        <f t="shared" ref="H70:H72" si="32">G70*1000</f>
        <v>0</v>
      </c>
      <c r="I70" s="38">
        <v>0</v>
      </c>
      <c r="J70" s="36">
        <f t="shared" ref="J70:J72" si="33">I70*1000</f>
        <v>0</v>
      </c>
      <c r="K70" s="37"/>
      <c r="L70" s="38">
        <v>0</v>
      </c>
      <c r="M70" s="37">
        <f t="shared" ref="M70:M72" si="34">L70*1000</f>
        <v>0</v>
      </c>
      <c r="N70" s="38">
        <v>0</v>
      </c>
      <c r="O70" s="36">
        <f t="shared" ref="O70:O72" si="35">N70*1000</f>
        <v>0</v>
      </c>
      <c r="P70" s="38">
        <v>0</v>
      </c>
      <c r="Q70" s="37">
        <f t="shared" ref="Q70:Q72" si="36">P70*1000</f>
        <v>0</v>
      </c>
      <c r="R70" s="38">
        <v>0</v>
      </c>
      <c r="S70" s="36">
        <f t="shared" ref="S70:S72" si="37">R70*1000</f>
        <v>0</v>
      </c>
      <c r="T70" s="38">
        <v>0</v>
      </c>
      <c r="U70" s="37">
        <f t="shared" ref="U70:U72" si="38">T70*1000</f>
        <v>0</v>
      </c>
      <c r="V70" s="38">
        <v>0</v>
      </c>
      <c r="W70" s="41">
        <f t="shared" ref="W70:W72" si="39">V70*1000</f>
        <v>0</v>
      </c>
    </row>
    <row r="71" spans="1:23" x14ac:dyDescent="0.2">
      <c r="A71" s="35" t="s">
        <v>7</v>
      </c>
      <c r="B71" s="5">
        <v>0</v>
      </c>
      <c r="C71" s="43">
        <f t="shared" si="30"/>
        <v>0</v>
      </c>
      <c r="D71" s="44"/>
      <c r="E71" s="38">
        <v>0</v>
      </c>
      <c r="F71" s="44">
        <f t="shared" si="31"/>
        <v>0</v>
      </c>
      <c r="G71" s="38">
        <v>0</v>
      </c>
      <c r="H71" s="44">
        <f t="shared" si="32"/>
        <v>0</v>
      </c>
      <c r="I71" s="38">
        <v>0</v>
      </c>
      <c r="J71" s="43">
        <f t="shared" si="33"/>
        <v>0</v>
      </c>
      <c r="K71" s="44"/>
      <c r="L71" s="38">
        <v>0</v>
      </c>
      <c r="M71" s="44">
        <f t="shared" si="34"/>
        <v>0</v>
      </c>
      <c r="N71" s="38">
        <v>0</v>
      </c>
      <c r="O71" s="43">
        <f t="shared" si="35"/>
        <v>0</v>
      </c>
      <c r="P71" s="38">
        <v>0</v>
      </c>
      <c r="Q71" s="44">
        <f t="shared" si="36"/>
        <v>0</v>
      </c>
      <c r="R71" s="38">
        <v>0</v>
      </c>
      <c r="S71" s="43">
        <f t="shared" si="37"/>
        <v>0</v>
      </c>
      <c r="T71" s="38">
        <v>0</v>
      </c>
      <c r="U71" s="44">
        <f t="shared" si="38"/>
        <v>0</v>
      </c>
      <c r="V71" s="38">
        <v>0</v>
      </c>
      <c r="W71" s="47">
        <f t="shared" si="39"/>
        <v>0</v>
      </c>
    </row>
    <row r="72" spans="1:23" ht="13.5" thickBot="1" x14ac:dyDescent="0.25">
      <c r="A72" s="48" t="s">
        <v>8</v>
      </c>
      <c r="B72" s="49">
        <f>B70-B71</f>
        <v>0</v>
      </c>
      <c r="C72" s="50">
        <f t="shared" si="30"/>
        <v>0</v>
      </c>
      <c r="D72" s="51"/>
      <c r="E72" s="91">
        <f>E70-E71</f>
        <v>0</v>
      </c>
      <c r="F72" s="51">
        <f t="shared" si="31"/>
        <v>0</v>
      </c>
      <c r="G72" s="91">
        <f>G70-G71</f>
        <v>0</v>
      </c>
      <c r="H72" s="51">
        <f t="shared" si="32"/>
        <v>0</v>
      </c>
      <c r="I72" s="91">
        <f>I70-I71</f>
        <v>0</v>
      </c>
      <c r="J72" s="50">
        <f t="shared" si="33"/>
        <v>0</v>
      </c>
      <c r="K72" s="51"/>
      <c r="L72" s="91">
        <f>L70-L71</f>
        <v>0</v>
      </c>
      <c r="M72" s="51">
        <f t="shared" si="34"/>
        <v>0</v>
      </c>
      <c r="N72" s="91">
        <f>N70-N71</f>
        <v>0</v>
      </c>
      <c r="O72" s="50">
        <f t="shared" si="35"/>
        <v>0</v>
      </c>
      <c r="P72" s="91">
        <f>P70-P71</f>
        <v>0</v>
      </c>
      <c r="Q72" s="51">
        <f t="shared" si="36"/>
        <v>0</v>
      </c>
      <c r="R72" s="91">
        <f>R70-R71</f>
        <v>0</v>
      </c>
      <c r="S72" s="50">
        <f t="shared" si="37"/>
        <v>0</v>
      </c>
      <c r="T72" s="91">
        <f>T70-T71</f>
        <v>0</v>
      </c>
      <c r="U72" s="51">
        <f t="shared" si="38"/>
        <v>0</v>
      </c>
      <c r="V72" s="91">
        <f>V70-V71</f>
        <v>0</v>
      </c>
      <c r="W72" s="54">
        <f t="shared" si="39"/>
        <v>0</v>
      </c>
    </row>
    <row r="73" spans="1:23" x14ac:dyDescent="0.2">
      <c r="A73" s="92" t="s">
        <v>13</v>
      </c>
      <c r="B73" s="5"/>
      <c r="C73" s="39"/>
      <c r="D73" s="37"/>
      <c r="E73" s="40"/>
      <c r="F73" s="58"/>
      <c r="G73" s="40"/>
      <c r="H73" s="58"/>
      <c r="I73" s="38"/>
      <c r="J73" s="39"/>
      <c r="K73" s="37"/>
      <c r="L73" s="40"/>
      <c r="M73" s="58"/>
      <c r="N73" s="40"/>
      <c r="O73" s="62"/>
      <c r="P73" s="40"/>
      <c r="Q73" s="58"/>
      <c r="R73" s="40"/>
      <c r="S73" s="62"/>
      <c r="T73" s="40"/>
      <c r="U73" s="58"/>
      <c r="V73" s="58"/>
      <c r="W73" s="59"/>
    </row>
    <row r="74" spans="1:23" x14ac:dyDescent="0.2">
      <c r="A74" s="35" t="s">
        <v>6</v>
      </c>
      <c r="B74" s="5">
        <v>0</v>
      </c>
      <c r="C74" s="36">
        <f t="shared" ref="C74:C76" si="40">B74*1000</f>
        <v>0</v>
      </c>
      <c r="D74" s="37"/>
      <c r="E74" s="38">
        <v>0</v>
      </c>
      <c r="F74" s="37">
        <f t="shared" ref="F74:F76" si="41">E74*1000</f>
        <v>0</v>
      </c>
      <c r="G74" s="38">
        <v>0</v>
      </c>
      <c r="H74" s="37">
        <f t="shared" ref="H74:H76" si="42">G74*1000</f>
        <v>0</v>
      </c>
      <c r="I74" s="38">
        <v>0</v>
      </c>
      <c r="J74" s="36">
        <f t="shared" ref="J74:J76" si="43">I74*1000</f>
        <v>0</v>
      </c>
      <c r="K74" s="37"/>
      <c r="L74" s="38">
        <v>0</v>
      </c>
      <c r="M74" s="37">
        <f t="shared" ref="M74:M76" si="44">L74*1000</f>
        <v>0</v>
      </c>
      <c r="N74" s="38">
        <v>0</v>
      </c>
      <c r="O74" s="36">
        <f t="shared" ref="O74:O76" si="45">N74*1000</f>
        <v>0</v>
      </c>
      <c r="P74" s="38">
        <v>0</v>
      </c>
      <c r="Q74" s="37">
        <f t="shared" ref="Q74:Q76" si="46">P74*1000</f>
        <v>0</v>
      </c>
      <c r="R74" s="38">
        <v>0</v>
      </c>
      <c r="S74" s="36">
        <f t="shared" ref="S74:S76" si="47">R74*1000</f>
        <v>0</v>
      </c>
      <c r="T74" s="38">
        <v>0</v>
      </c>
      <c r="U74" s="37">
        <f t="shared" ref="U74:U76" si="48">T74*1000</f>
        <v>0</v>
      </c>
      <c r="V74" s="38">
        <v>0</v>
      </c>
      <c r="W74" s="41">
        <f t="shared" ref="W74:W76" si="49">V74*1000</f>
        <v>0</v>
      </c>
    </row>
    <row r="75" spans="1:23" x14ac:dyDescent="0.2">
      <c r="A75" s="35" t="s">
        <v>7</v>
      </c>
      <c r="B75" s="5">
        <v>0</v>
      </c>
      <c r="C75" s="43">
        <f t="shared" si="40"/>
        <v>0</v>
      </c>
      <c r="D75" s="44"/>
      <c r="E75" s="38">
        <v>0</v>
      </c>
      <c r="F75" s="44">
        <f t="shared" si="41"/>
        <v>0</v>
      </c>
      <c r="G75" s="38">
        <v>0</v>
      </c>
      <c r="H75" s="44">
        <f t="shared" si="42"/>
        <v>0</v>
      </c>
      <c r="I75" s="38">
        <v>0</v>
      </c>
      <c r="J75" s="43">
        <f t="shared" si="43"/>
        <v>0</v>
      </c>
      <c r="K75" s="44"/>
      <c r="L75" s="38">
        <v>0</v>
      </c>
      <c r="M75" s="44">
        <f t="shared" si="44"/>
        <v>0</v>
      </c>
      <c r="N75" s="38">
        <v>0</v>
      </c>
      <c r="O75" s="43">
        <f t="shared" si="45"/>
        <v>0</v>
      </c>
      <c r="P75" s="38">
        <v>0</v>
      </c>
      <c r="Q75" s="44">
        <f t="shared" si="46"/>
        <v>0</v>
      </c>
      <c r="R75" s="38">
        <v>0</v>
      </c>
      <c r="S75" s="43">
        <f t="shared" si="47"/>
        <v>0</v>
      </c>
      <c r="T75" s="38">
        <v>0</v>
      </c>
      <c r="U75" s="44">
        <f t="shared" si="48"/>
        <v>0</v>
      </c>
      <c r="V75" s="38">
        <v>0</v>
      </c>
      <c r="W75" s="47">
        <f t="shared" si="49"/>
        <v>0</v>
      </c>
    </row>
    <row r="76" spans="1:23" ht="13.5" thickBot="1" x14ac:dyDescent="0.25">
      <c r="A76" s="48" t="s">
        <v>8</v>
      </c>
      <c r="B76" s="49">
        <f>B74-B75</f>
        <v>0</v>
      </c>
      <c r="C76" s="50">
        <f t="shared" si="40"/>
        <v>0</v>
      </c>
      <c r="D76" s="51"/>
      <c r="E76" s="91">
        <f>E74-E75</f>
        <v>0</v>
      </c>
      <c r="F76" s="51">
        <f t="shared" si="41"/>
        <v>0</v>
      </c>
      <c r="G76" s="91">
        <f>G74-G75</f>
        <v>0</v>
      </c>
      <c r="H76" s="51">
        <f t="shared" si="42"/>
        <v>0</v>
      </c>
      <c r="I76" s="91">
        <f>I74-I75</f>
        <v>0</v>
      </c>
      <c r="J76" s="50">
        <f t="shared" si="43"/>
        <v>0</v>
      </c>
      <c r="K76" s="51"/>
      <c r="L76" s="91">
        <f>L74-L75</f>
        <v>0</v>
      </c>
      <c r="M76" s="51">
        <f t="shared" si="44"/>
        <v>0</v>
      </c>
      <c r="N76" s="91">
        <f>N74-N75</f>
        <v>0</v>
      </c>
      <c r="O76" s="50">
        <f t="shared" si="45"/>
        <v>0</v>
      </c>
      <c r="P76" s="91">
        <f>P74-P75</f>
        <v>0</v>
      </c>
      <c r="Q76" s="51">
        <f t="shared" si="46"/>
        <v>0</v>
      </c>
      <c r="R76" s="91">
        <f>R74-R75</f>
        <v>0</v>
      </c>
      <c r="S76" s="50">
        <f t="shared" si="47"/>
        <v>0</v>
      </c>
      <c r="T76" s="91">
        <f>T74-T75</f>
        <v>0</v>
      </c>
      <c r="U76" s="51">
        <f t="shared" si="48"/>
        <v>0</v>
      </c>
      <c r="V76" s="91">
        <f>V74-V75</f>
        <v>0</v>
      </c>
      <c r="W76" s="54">
        <f t="shared" si="49"/>
        <v>0</v>
      </c>
    </row>
    <row r="77" spans="1:23" x14ac:dyDescent="0.2">
      <c r="A77" s="92" t="s">
        <v>21</v>
      </c>
      <c r="B77" s="5"/>
      <c r="C77" s="39"/>
      <c r="D77" s="37"/>
      <c r="E77" s="40"/>
      <c r="F77" s="58"/>
      <c r="G77" s="40"/>
      <c r="H77" s="58"/>
      <c r="I77" s="38"/>
      <c r="J77" s="39"/>
      <c r="K77" s="37"/>
      <c r="L77" s="40"/>
      <c r="M77" s="58"/>
      <c r="N77" s="40"/>
      <c r="O77" s="62"/>
      <c r="P77" s="40"/>
      <c r="Q77" s="58"/>
      <c r="R77" s="40"/>
      <c r="S77" s="62"/>
      <c r="T77" s="40"/>
      <c r="U77" s="58"/>
      <c r="V77" s="58"/>
      <c r="W77" s="59"/>
    </row>
    <row r="78" spans="1:23" x14ac:dyDescent="0.2">
      <c r="A78" s="35" t="s">
        <v>6</v>
      </c>
      <c r="B78" s="5">
        <v>0</v>
      </c>
      <c r="C78" s="36">
        <f t="shared" ref="C78:C80" si="50">B78*1000</f>
        <v>0</v>
      </c>
      <c r="D78" s="37"/>
      <c r="E78" s="38">
        <v>0</v>
      </c>
      <c r="F78" s="37">
        <f t="shared" ref="F78:F80" si="51">E78*1000</f>
        <v>0</v>
      </c>
      <c r="G78" s="38">
        <v>0</v>
      </c>
      <c r="H78" s="37">
        <f t="shared" ref="H78:H80" si="52">G78*1000</f>
        <v>0</v>
      </c>
      <c r="I78" s="38">
        <v>0</v>
      </c>
      <c r="J78" s="36">
        <f t="shared" ref="J78:J80" si="53">I78*1000</f>
        <v>0</v>
      </c>
      <c r="K78" s="37"/>
      <c r="L78" s="38">
        <v>0</v>
      </c>
      <c r="M78" s="37">
        <f t="shared" ref="M78:M80" si="54">L78*1000</f>
        <v>0</v>
      </c>
      <c r="N78" s="38">
        <v>0</v>
      </c>
      <c r="O78" s="36">
        <f t="shared" ref="O78:O80" si="55">N78*1000</f>
        <v>0</v>
      </c>
      <c r="P78" s="38">
        <v>0</v>
      </c>
      <c r="Q78" s="37">
        <f t="shared" ref="Q78:Q80" si="56">P78*1000</f>
        <v>0</v>
      </c>
      <c r="R78" s="38">
        <v>0</v>
      </c>
      <c r="S78" s="36">
        <f t="shared" ref="S78:S80" si="57">R78*1000</f>
        <v>0</v>
      </c>
      <c r="T78" s="38">
        <v>0</v>
      </c>
      <c r="U78" s="37">
        <f t="shared" ref="U78:U80" si="58">T78*1000</f>
        <v>0</v>
      </c>
      <c r="V78" s="38">
        <v>0</v>
      </c>
      <c r="W78" s="41">
        <f t="shared" ref="W78:W80" si="59">V78*1000</f>
        <v>0</v>
      </c>
    </row>
    <row r="79" spans="1:23" x14ac:dyDescent="0.2">
      <c r="A79" s="35" t="s">
        <v>7</v>
      </c>
      <c r="B79" s="5">
        <v>0</v>
      </c>
      <c r="C79" s="43">
        <f t="shared" si="50"/>
        <v>0</v>
      </c>
      <c r="D79" s="44"/>
      <c r="E79" s="38">
        <v>0</v>
      </c>
      <c r="F79" s="44">
        <f t="shared" si="51"/>
        <v>0</v>
      </c>
      <c r="G79" s="38">
        <v>0</v>
      </c>
      <c r="H79" s="44">
        <f t="shared" si="52"/>
        <v>0</v>
      </c>
      <c r="I79" s="38">
        <v>0</v>
      </c>
      <c r="J79" s="43">
        <f t="shared" si="53"/>
        <v>0</v>
      </c>
      <c r="K79" s="44"/>
      <c r="L79" s="38">
        <v>0</v>
      </c>
      <c r="M79" s="44">
        <f t="shared" si="54"/>
        <v>0</v>
      </c>
      <c r="N79" s="38">
        <v>0</v>
      </c>
      <c r="O79" s="43">
        <f t="shared" si="55"/>
        <v>0</v>
      </c>
      <c r="P79" s="38">
        <v>0</v>
      </c>
      <c r="Q79" s="44">
        <f t="shared" si="56"/>
        <v>0</v>
      </c>
      <c r="R79" s="38">
        <v>0</v>
      </c>
      <c r="S79" s="43">
        <f t="shared" si="57"/>
        <v>0</v>
      </c>
      <c r="T79" s="38">
        <v>0</v>
      </c>
      <c r="U79" s="44">
        <f t="shared" si="58"/>
        <v>0</v>
      </c>
      <c r="V79" s="38">
        <v>0</v>
      </c>
      <c r="W79" s="47">
        <f t="shared" si="59"/>
        <v>0</v>
      </c>
    </row>
    <row r="80" spans="1:23" ht="13.5" thickBot="1" x14ac:dyDescent="0.25">
      <c r="A80" s="48" t="s">
        <v>8</v>
      </c>
      <c r="B80" s="49">
        <f>B78-B79</f>
        <v>0</v>
      </c>
      <c r="C80" s="50">
        <f t="shared" si="50"/>
        <v>0</v>
      </c>
      <c r="D80" s="51"/>
      <c r="E80" s="91">
        <f>E78-E79</f>
        <v>0</v>
      </c>
      <c r="F80" s="51">
        <f t="shared" si="51"/>
        <v>0</v>
      </c>
      <c r="G80" s="91">
        <f>G78-G79</f>
        <v>0</v>
      </c>
      <c r="H80" s="51">
        <f t="shared" si="52"/>
        <v>0</v>
      </c>
      <c r="I80" s="91">
        <f>I78-I79</f>
        <v>0</v>
      </c>
      <c r="J80" s="50">
        <f t="shared" si="53"/>
        <v>0</v>
      </c>
      <c r="K80" s="51"/>
      <c r="L80" s="91">
        <f>L78-L79</f>
        <v>0</v>
      </c>
      <c r="M80" s="51">
        <f t="shared" si="54"/>
        <v>0</v>
      </c>
      <c r="N80" s="91">
        <f>N78-N79</f>
        <v>0</v>
      </c>
      <c r="O80" s="50">
        <f t="shared" si="55"/>
        <v>0</v>
      </c>
      <c r="P80" s="91">
        <f>P78-P79</f>
        <v>0</v>
      </c>
      <c r="Q80" s="51">
        <f t="shared" si="56"/>
        <v>0</v>
      </c>
      <c r="R80" s="91">
        <f>R78-R79</f>
        <v>0</v>
      </c>
      <c r="S80" s="50">
        <f t="shared" si="57"/>
        <v>0</v>
      </c>
      <c r="T80" s="91">
        <f>T78-T79</f>
        <v>0</v>
      </c>
      <c r="U80" s="51">
        <f t="shared" si="58"/>
        <v>0</v>
      </c>
      <c r="V80" s="91">
        <f>V78-V79</f>
        <v>0</v>
      </c>
      <c r="W80" s="54">
        <f t="shared" si="59"/>
        <v>0</v>
      </c>
    </row>
    <row r="81" spans="1:23" x14ac:dyDescent="0.2">
      <c r="A81" s="92" t="s">
        <v>22</v>
      </c>
      <c r="B81" s="5"/>
      <c r="C81" s="39"/>
      <c r="D81" s="37"/>
      <c r="E81" s="40"/>
      <c r="F81" s="58"/>
      <c r="G81" s="40"/>
      <c r="H81" s="58"/>
      <c r="I81" s="38"/>
      <c r="J81" s="39"/>
      <c r="K81" s="37"/>
      <c r="L81" s="40"/>
      <c r="M81" s="58"/>
      <c r="N81" s="40"/>
      <c r="O81" s="62"/>
      <c r="P81" s="40"/>
      <c r="Q81" s="58"/>
      <c r="R81" s="40"/>
      <c r="S81" s="62"/>
      <c r="T81" s="40"/>
      <c r="U81" s="58"/>
      <c r="V81" s="58"/>
      <c r="W81" s="59"/>
    </row>
    <row r="82" spans="1:23" x14ac:dyDescent="0.2">
      <c r="A82" s="35" t="s">
        <v>6</v>
      </c>
      <c r="B82" s="5">
        <v>0</v>
      </c>
      <c r="C82" s="36">
        <f t="shared" ref="C82:C84" si="60">B82*1000</f>
        <v>0</v>
      </c>
      <c r="D82" s="37"/>
      <c r="E82" s="38">
        <v>0</v>
      </c>
      <c r="F82" s="37">
        <f t="shared" ref="F82:F84" si="61">E82*1000</f>
        <v>0</v>
      </c>
      <c r="G82" s="38">
        <v>0</v>
      </c>
      <c r="H82" s="37">
        <f t="shared" ref="H82:H84" si="62">G82*1000</f>
        <v>0</v>
      </c>
      <c r="I82" s="38">
        <v>0</v>
      </c>
      <c r="J82" s="36">
        <f t="shared" ref="J82:J84" si="63">I82*1000</f>
        <v>0</v>
      </c>
      <c r="K82" s="37"/>
      <c r="L82" s="38">
        <v>0</v>
      </c>
      <c r="M82" s="37">
        <f t="shared" ref="M82:M84" si="64">L82*1000</f>
        <v>0</v>
      </c>
      <c r="N82" s="38">
        <v>0</v>
      </c>
      <c r="O82" s="36">
        <f t="shared" ref="O82:O84" si="65">N82*1000</f>
        <v>0</v>
      </c>
      <c r="P82" s="38">
        <v>0</v>
      </c>
      <c r="Q82" s="37">
        <f t="shared" ref="Q82:Q84" si="66">P82*1000</f>
        <v>0</v>
      </c>
      <c r="R82" s="38">
        <v>0</v>
      </c>
      <c r="S82" s="36">
        <f t="shared" ref="S82:S84" si="67">R82*1000</f>
        <v>0</v>
      </c>
      <c r="T82" s="38">
        <v>0</v>
      </c>
      <c r="U82" s="37">
        <f t="shared" ref="U82:U84" si="68">T82*1000</f>
        <v>0</v>
      </c>
      <c r="V82" s="38">
        <v>0</v>
      </c>
      <c r="W82" s="41">
        <f t="shared" ref="W82:W84" si="69">V82*1000</f>
        <v>0</v>
      </c>
    </row>
    <row r="83" spans="1:23" x14ac:dyDescent="0.2">
      <c r="A83" s="35" t="s">
        <v>7</v>
      </c>
      <c r="B83" s="5">
        <v>0</v>
      </c>
      <c r="C83" s="43">
        <f t="shared" si="60"/>
        <v>0</v>
      </c>
      <c r="D83" s="44"/>
      <c r="E83" s="38">
        <v>0</v>
      </c>
      <c r="F83" s="44">
        <f t="shared" si="61"/>
        <v>0</v>
      </c>
      <c r="G83" s="38">
        <v>0</v>
      </c>
      <c r="H83" s="44">
        <f t="shared" si="62"/>
        <v>0</v>
      </c>
      <c r="I83" s="38">
        <v>0</v>
      </c>
      <c r="J83" s="43">
        <f t="shared" si="63"/>
        <v>0</v>
      </c>
      <c r="K83" s="44"/>
      <c r="L83" s="38">
        <v>0</v>
      </c>
      <c r="M83" s="44">
        <f t="shared" si="64"/>
        <v>0</v>
      </c>
      <c r="N83" s="38">
        <v>0</v>
      </c>
      <c r="O83" s="43">
        <f t="shared" si="65"/>
        <v>0</v>
      </c>
      <c r="P83" s="38">
        <v>0</v>
      </c>
      <c r="Q83" s="44">
        <f t="shared" si="66"/>
        <v>0</v>
      </c>
      <c r="R83" s="38">
        <v>0</v>
      </c>
      <c r="S83" s="43">
        <f t="shared" si="67"/>
        <v>0</v>
      </c>
      <c r="T83" s="38">
        <v>0</v>
      </c>
      <c r="U83" s="44">
        <f t="shared" si="68"/>
        <v>0</v>
      </c>
      <c r="V83" s="38">
        <v>0</v>
      </c>
      <c r="W83" s="47">
        <f t="shared" si="69"/>
        <v>0</v>
      </c>
    </row>
    <row r="84" spans="1:23" ht="13.5" thickBot="1" x14ac:dyDescent="0.25">
      <c r="A84" s="48" t="s">
        <v>8</v>
      </c>
      <c r="B84" s="49">
        <f>B82-B83</f>
        <v>0</v>
      </c>
      <c r="C84" s="50">
        <f t="shared" si="60"/>
        <v>0</v>
      </c>
      <c r="D84" s="51"/>
      <c r="E84" s="91">
        <f>E82-E83</f>
        <v>0</v>
      </c>
      <c r="F84" s="51">
        <f t="shared" si="61"/>
        <v>0</v>
      </c>
      <c r="G84" s="91">
        <f>G82-G83</f>
        <v>0</v>
      </c>
      <c r="H84" s="51">
        <f t="shared" si="62"/>
        <v>0</v>
      </c>
      <c r="I84" s="91">
        <f>I82-I83</f>
        <v>0</v>
      </c>
      <c r="J84" s="50">
        <f t="shared" si="63"/>
        <v>0</v>
      </c>
      <c r="K84" s="51"/>
      <c r="L84" s="91">
        <f>L82-L83</f>
        <v>0</v>
      </c>
      <c r="M84" s="51">
        <f t="shared" si="64"/>
        <v>0</v>
      </c>
      <c r="N84" s="91">
        <f>N82-N83</f>
        <v>0</v>
      </c>
      <c r="O84" s="50">
        <f t="shared" si="65"/>
        <v>0</v>
      </c>
      <c r="P84" s="91">
        <f>P82-P83</f>
        <v>0</v>
      </c>
      <c r="Q84" s="51">
        <f t="shared" si="66"/>
        <v>0</v>
      </c>
      <c r="R84" s="91">
        <f>R82-R83</f>
        <v>0</v>
      </c>
      <c r="S84" s="50">
        <f t="shared" si="67"/>
        <v>0</v>
      </c>
      <c r="T84" s="91">
        <f>T82-T83</f>
        <v>0</v>
      </c>
      <c r="U84" s="51">
        <f t="shared" si="68"/>
        <v>0</v>
      </c>
      <c r="V84" s="91">
        <f>V82-V83</f>
        <v>0</v>
      </c>
      <c r="W84" s="54">
        <f t="shared" si="69"/>
        <v>0</v>
      </c>
    </row>
    <row r="85" spans="1:23" x14ac:dyDescent="0.2">
      <c r="A85" s="92" t="s">
        <v>23</v>
      </c>
      <c r="B85" s="5"/>
      <c r="C85" s="39"/>
      <c r="D85" s="37"/>
      <c r="E85" s="40"/>
      <c r="F85" s="58"/>
      <c r="G85" s="40"/>
      <c r="H85" s="58"/>
      <c r="I85" s="38"/>
      <c r="J85" s="39"/>
      <c r="K85" s="37"/>
      <c r="L85" s="40"/>
      <c r="M85" s="58"/>
      <c r="N85" s="40"/>
      <c r="O85" s="62"/>
      <c r="P85" s="40"/>
      <c r="Q85" s="58"/>
      <c r="R85" s="40"/>
      <c r="S85" s="62"/>
      <c r="T85" s="40"/>
      <c r="U85" s="58"/>
      <c r="V85" s="58"/>
      <c r="W85" s="59"/>
    </row>
    <row r="86" spans="1:23" x14ac:dyDescent="0.2">
      <c r="A86" s="35" t="s">
        <v>6</v>
      </c>
      <c r="B86" s="5">
        <v>0</v>
      </c>
      <c r="C86" s="36">
        <f t="shared" ref="C86:C88" si="70">B86*1000</f>
        <v>0</v>
      </c>
      <c r="D86" s="37"/>
      <c r="E86" s="38">
        <v>0</v>
      </c>
      <c r="F86" s="37">
        <f t="shared" ref="F86:F88" si="71">E86*1000</f>
        <v>0</v>
      </c>
      <c r="G86" s="38">
        <v>0</v>
      </c>
      <c r="H86" s="37">
        <f t="shared" ref="H86:H88" si="72">G86*1000</f>
        <v>0</v>
      </c>
      <c r="I86" s="38">
        <v>0</v>
      </c>
      <c r="J86" s="36">
        <f t="shared" ref="J86:J88" si="73">I86*1000</f>
        <v>0</v>
      </c>
      <c r="K86" s="37"/>
      <c r="L86" s="38">
        <v>0</v>
      </c>
      <c r="M86" s="37">
        <f t="shared" ref="M86:M88" si="74">L86*1000</f>
        <v>0</v>
      </c>
      <c r="N86" s="38">
        <v>0</v>
      </c>
      <c r="O86" s="36">
        <f t="shared" ref="O86:O88" si="75">N86*1000</f>
        <v>0</v>
      </c>
      <c r="P86" s="38">
        <v>0</v>
      </c>
      <c r="Q86" s="37">
        <f t="shared" ref="Q86:Q88" si="76">P86*1000</f>
        <v>0</v>
      </c>
      <c r="R86" s="38">
        <v>0</v>
      </c>
      <c r="S86" s="36">
        <f t="shared" ref="S86:S88" si="77">R86*1000</f>
        <v>0</v>
      </c>
      <c r="T86" s="38">
        <v>0</v>
      </c>
      <c r="U86" s="37">
        <f t="shared" ref="U86:U88" si="78">T86*1000</f>
        <v>0</v>
      </c>
      <c r="V86" s="38">
        <v>0</v>
      </c>
      <c r="W86" s="41">
        <f t="shared" ref="W86:W88" si="79">V86*1000</f>
        <v>0</v>
      </c>
    </row>
    <row r="87" spans="1:23" x14ac:dyDescent="0.2">
      <c r="A87" s="35" t="s">
        <v>7</v>
      </c>
      <c r="B87" s="5">
        <v>0</v>
      </c>
      <c r="C87" s="43">
        <f t="shared" si="70"/>
        <v>0</v>
      </c>
      <c r="D87" s="44"/>
      <c r="E87" s="38">
        <v>0</v>
      </c>
      <c r="F87" s="44">
        <f t="shared" si="71"/>
        <v>0</v>
      </c>
      <c r="G87" s="38">
        <v>0</v>
      </c>
      <c r="H87" s="44">
        <f t="shared" si="72"/>
        <v>0</v>
      </c>
      <c r="I87" s="38">
        <v>0</v>
      </c>
      <c r="J87" s="43">
        <f t="shared" si="73"/>
        <v>0</v>
      </c>
      <c r="K87" s="44"/>
      <c r="L87" s="38">
        <v>0</v>
      </c>
      <c r="M87" s="44">
        <f t="shared" si="74"/>
        <v>0</v>
      </c>
      <c r="N87" s="38">
        <v>0</v>
      </c>
      <c r="O87" s="43">
        <f t="shared" si="75"/>
        <v>0</v>
      </c>
      <c r="P87" s="38">
        <v>0</v>
      </c>
      <c r="Q87" s="44">
        <f t="shared" si="76"/>
        <v>0</v>
      </c>
      <c r="R87" s="38">
        <v>0</v>
      </c>
      <c r="S87" s="43">
        <f t="shared" si="77"/>
        <v>0</v>
      </c>
      <c r="T87" s="38">
        <v>0</v>
      </c>
      <c r="U87" s="44">
        <f t="shared" si="78"/>
        <v>0</v>
      </c>
      <c r="V87" s="38">
        <v>0</v>
      </c>
      <c r="W87" s="47">
        <f t="shared" si="79"/>
        <v>0</v>
      </c>
    </row>
    <row r="88" spans="1:23" ht="13.5" thickBot="1" x14ac:dyDescent="0.25">
      <c r="A88" s="48" t="s">
        <v>8</v>
      </c>
      <c r="B88" s="49">
        <f>B86-B87</f>
        <v>0</v>
      </c>
      <c r="C88" s="50">
        <f t="shared" si="70"/>
        <v>0</v>
      </c>
      <c r="D88" s="51"/>
      <c r="E88" s="91">
        <f>E86-E87</f>
        <v>0</v>
      </c>
      <c r="F88" s="51">
        <f t="shared" si="71"/>
        <v>0</v>
      </c>
      <c r="G88" s="91">
        <f>G86-G87</f>
        <v>0</v>
      </c>
      <c r="H88" s="51">
        <f t="shared" si="72"/>
        <v>0</v>
      </c>
      <c r="I88" s="91">
        <f>I86-I87</f>
        <v>0</v>
      </c>
      <c r="J88" s="50">
        <f t="shared" si="73"/>
        <v>0</v>
      </c>
      <c r="K88" s="51"/>
      <c r="L88" s="91">
        <f>L86-L87</f>
        <v>0</v>
      </c>
      <c r="M88" s="51">
        <f t="shared" si="74"/>
        <v>0</v>
      </c>
      <c r="N88" s="91">
        <f>N86-N87</f>
        <v>0</v>
      </c>
      <c r="O88" s="50">
        <f t="shared" si="75"/>
        <v>0</v>
      </c>
      <c r="P88" s="91">
        <f>P86-P87</f>
        <v>0</v>
      </c>
      <c r="Q88" s="51">
        <f t="shared" si="76"/>
        <v>0</v>
      </c>
      <c r="R88" s="91">
        <f>R86-R87</f>
        <v>0</v>
      </c>
      <c r="S88" s="50">
        <f t="shared" si="77"/>
        <v>0</v>
      </c>
      <c r="T88" s="91">
        <f>T86-T87</f>
        <v>0</v>
      </c>
      <c r="U88" s="51">
        <f t="shared" si="78"/>
        <v>0</v>
      </c>
      <c r="V88" s="91">
        <f>V86-V87</f>
        <v>0</v>
      </c>
      <c r="W88" s="54">
        <f t="shared" si="79"/>
        <v>0</v>
      </c>
    </row>
    <row r="89" spans="1:23" x14ac:dyDescent="0.2">
      <c r="A89" s="92" t="s">
        <v>24</v>
      </c>
      <c r="B89" s="5"/>
      <c r="C89" s="39"/>
      <c r="D89" s="37"/>
      <c r="E89" s="40"/>
      <c r="F89" s="58"/>
      <c r="G89" s="40"/>
      <c r="H89" s="58"/>
      <c r="I89" s="38"/>
      <c r="J89" s="39"/>
      <c r="K89" s="37"/>
      <c r="L89" s="40"/>
      <c r="M89" s="58"/>
      <c r="N89" s="40"/>
      <c r="O89" s="62"/>
      <c r="P89" s="40"/>
      <c r="Q89" s="58"/>
      <c r="R89" s="40"/>
      <c r="S89" s="62"/>
      <c r="T89" s="40"/>
      <c r="U89" s="58"/>
      <c r="V89" s="58"/>
      <c r="W89" s="59"/>
    </row>
    <row r="90" spans="1:23" x14ac:dyDescent="0.2">
      <c r="A90" s="35" t="s">
        <v>6</v>
      </c>
      <c r="B90" s="5">
        <v>0</v>
      </c>
      <c r="C90" s="36">
        <f t="shared" ref="C90:C92" si="80">B90*1000</f>
        <v>0</v>
      </c>
      <c r="D90" s="37"/>
      <c r="E90" s="38">
        <v>0</v>
      </c>
      <c r="F90" s="37">
        <f t="shared" ref="F90:F92" si="81">E90*1000</f>
        <v>0</v>
      </c>
      <c r="G90" s="38">
        <v>0</v>
      </c>
      <c r="H90" s="37">
        <f t="shared" ref="H90:H92" si="82">G90*1000</f>
        <v>0</v>
      </c>
      <c r="I90" s="38">
        <v>0</v>
      </c>
      <c r="J90" s="36">
        <f t="shared" ref="J90:J92" si="83">I90*1000</f>
        <v>0</v>
      </c>
      <c r="K90" s="37"/>
      <c r="L90" s="38">
        <v>0</v>
      </c>
      <c r="M90" s="37">
        <f t="shared" ref="M90:M92" si="84">L90*1000</f>
        <v>0</v>
      </c>
      <c r="N90" s="38">
        <v>0</v>
      </c>
      <c r="O90" s="36">
        <f t="shared" ref="O90:O92" si="85">N90*1000</f>
        <v>0</v>
      </c>
      <c r="P90" s="38">
        <v>0</v>
      </c>
      <c r="Q90" s="37">
        <f t="shared" ref="Q90:Q92" si="86">P90*1000</f>
        <v>0</v>
      </c>
      <c r="R90" s="38">
        <v>0</v>
      </c>
      <c r="S90" s="36">
        <f t="shared" ref="S90:S92" si="87">R90*1000</f>
        <v>0</v>
      </c>
      <c r="T90" s="38">
        <v>0</v>
      </c>
      <c r="U90" s="37">
        <f t="shared" ref="U90:U92" si="88">T90*1000</f>
        <v>0</v>
      </c>
      <c r="V90" s="38">
        <v>0</v>
      </c>
      <c r="W90" s="41">
        <f t="shared" ref="W90:W92" si="89">V90*1000</f>
        <v>0</v>
      </c>
    </row>
    <row r="91" spans="1:23" x14ac:dyDescent="0.2">
      <c r="A91" s="35" t="s">
        <v>7</v>
      </c>
      <c r="B91" s="5">
        <v>0</v>
      </c>
      <c r="C91" s="43">
        <f t="shared" si="80"/>
        <v>0</v>
      </c>
      <c r="D91" s="44"/>
      <c r="E91" s="38">
        <v>0</v>
      </c>
      <c r="F91" s="44">
        <f t="shared" si="81"/>
        <v>0</v>
      </c>
      <c r="G91" s="38">
        <v>0</v>
      </c>
      <c r="H91" s="44">
        <f t="shared" si="82"/>
        <v>0</v>
      </c>
      <c r="I91" s="38">
        <v>0</v>
      </c>
      <c r="J91" s="43">
        <f t="shared" si="83"/>
        <v>0</v>
      </c>
      <c r="K91" s="44"/>
      <c r="L91" s="38">
        <v>0</v>
      </c>
      <c r="M91" s="44">
        <f t="shared" si="84"/>
        <v>0</v>
      </c>
      <c r="N91" s="38">
        <v>0</v>
      </c>
      <c r="O91" s="43">
        <f t="shared" si="85"/>
        <v>0</v>
      </c>
      <c r="P91" s="38">
        <v>0</v>
      </c>
      <c r="Q91" s="44">
        <f t="shared" si="86"/>
        <v>0</v>
      </c>
      <c r="R91" s="38">
        <v>0</v>
      </c>
      <c r="S91" s="43">
        <f t="shared" si="87"/>
        <v>0</v>
      </c>
      <c r="T91" s="38">
        <v>0</v>
      </c>
      <c r="U91" s="44">
        <f t="shared" si="88"/>
        <v>0</v>
      </c>
      <c r="V91" s="38">
        <v>0</v>
      </c>
      <c r="W91" s="47">
        <f t="shared" si="89"/>
        <v>0</v>
      </c>
    </row>
    <row r="92" spans="1:23" ht="13.5" thickBot="1" x14ac:dyDescent="0.25">
      <c r="A92" s="48" t="s">
        <v>8</v>
      </c>
      <c r="B92" s="49">
        <f>B90-B91</f>
        <v>0</v>
      </c>
      <c r="C92" s="50">
        <f t="shared" si="80"/>
        <v>0</v>
      </c>
      <c r="D92" s="51"/>
      <c r="E92" s="91">
        <f>E90-E91</f>
        <v>0</v>
      </c>
      <c r="F92" s="51">
        <f t="shared" si="81"/>
        <v>0</v>
      </c>
      <c r="G92" s="91">
        <f>G90-G91</f>
        <v>0</v>
      </c>
      <c r="H92" s="51">
        <f t="shared" si="82"/>
        <v>0</v>
      </c>
      <c r="I92" s="91">
        <f>I90-I91</f>
        <v>0</v>
      </c>
      <c r="J92" s="50">
        <f t="shared" si="83"/>
        <v>0</v>
      </c>
      <c r="K92" s="51"/>
      <c r="L92" s="91">
        <f>L90-L91</f>
        <v>0</v>
      </c>
      <c r="M92" s="51">
        <f t="shared" si="84"/>
        <v>0</v>
      </c>
      <c r="N92" s="91">
        <f>N90-N91</f>
        <v>0</v>
      </c>
      <c r="O92" s="50">
        <f t="shared" si="85"/>
        <v>0</v>
      </c>
      <c r="P92" s="91">
        <f>P90-P91</f>
        <v>0</v>
      </c>
      <c r="Q92" s="51">
        <f t="shared" si="86"/>
        <v>0</v>
      </c>
      <c r="R92" s="91">
        <f>R90-R91</f>
        <v>0</v>
      </c>
      <c r="S92" s="50">
        <f t="shared" si="87"/>
        <v>0</v>
      </c>
      <c r="T92" s="91">
        <f>T90-T91</f>
        <v>0</v>
      </c>
      <c r="U92" s="51">
        <f t="shared" si="88"/>
        <v>0</v>
      </c>
      <c r="V92" s="91">
        <f>V90-V91</f>
        <v>0</v>
      </c>
      <c r="W92" s="54">
        <f t="shared" si="89"/>
        <v>0</v>
      </c>
    </row>
    <row r="93" spans="1:23" x14ac:dyDescent="0.2">
      <c r="A93" s="92" t="s">
        <v>25</v>
      </c>
      <c r="B93" s="5"/>
      <c r="C93" s="39"/>
      <c r="D93" s="37"/>
      <c r="E93" s="40"/>
      <c r="F93" s="58"/>
      <c r="G93" s="40"/>
      <c r="H93" s="58"/>
      <c r="I93" s="38"/>
      <c r="J93" s="39"/>
      <c r="K93" s="37"/>
      <c r="L93" s="40"/>
      <c r="M93" s="58"/>
      <c r="N93" s="40"/>
      <c r="O93" s="62"/>
      <c r="P93" s="40"/>
      <c r="Q93" s="58"/>
      <c r="R93" s="40"/>
      <c r="S93" s="62"/>
      <c r="T93" s="40"/>
      <c r="U93" s="58"/>
      <c r="V93" s="58"/>
      <c r="W93" s="59"/>
    </row>
    <row r="94" spans="1:23" x14ac:dyDescent="0.2">
      <c r="A94" s="35" t="s">
        <v>6</v>
      </c>
      <c r="B94" s="5">
        <v>0</v>
      </c>
      <c r="C94" s="36">
        <f t="shared" ref="C94:C96" si="90">B94*1000</f>
        <v>0</v>
      </c>
      <c r="D94" s="37"/>
      <c r="E94" s="38">
        <v>0</v>
      </c>
      <c r="F94" s="37">
        <f t="shared" ref="F94:F96" si="91">E94*1000</f>
        <v>0</v>
      </c>
      <c r="G94" s="38">
        <v>0</v>
      </c>
      <c r="H94" s="37">
        <f t="shared" ref="H94:H96" si="92">G94*1000</f>
        <v>0</v>
      </c>
      <c r="I94" s="38">
        <v>0</v>
      </c>
      <c r="J94" s="36">
        <f t="shared" ref="J94:J96" si="93">I94*1000</f>
        <v>0</v>
      </c>
      <c r="K94" s="37"/>
      <c r="L94" s="38">
        <v>0</v>
      </c>
      <c r="M94" s="37">
        <f t="shared" ref="M94:M96" si="94">L94*1000</f>
        <v>0</v>
      </c>
      <c r="N94" s="38">
        <v>0</v>
      </c>
      <c r="O94" s="36">
        <f t="shared" ref="O94:O96" si="95">N94*1000</f>
        <v>0</v>
      </c>
      <c r="P94" s="38">
        <v>0</v>
      </c>
      <c r="Q94" s="37">
        <f t="shared" ref="Q94:Q96" si="96">P94*1000</f>
        <v>0</v>
      </c>
      <c r="R94" s="38">
        <v>0</v>
      </c>
      <c r="S94" s="36">
        <f t="shared" ref="S94:S96" si="97">R94*1000</f>
        <v>0</v>
      </c>
      <c r="T94" s="38">
        <v>0</v>
      </c>
      <c r="U94" s="37">
        <f t="shared" ref="U94:U96" si="98">T94*1000</f>
        <v>0</v>
      </c>
      <c r="V94" s="38">
        <v>0</v>
      </c>
      <c r="W94" s="41">
        <f t="shared" ref="W94:W96" si="99">V94*1000</f>
        <v>0</v>
      </c>
    </row>
    <row r="95" spans="1:23" x14ac:dyDescent="0.2">
      <c r="A95" s="35" t="s">
        <v>7</v>
      </c>
      <c r="B95" s="5">
        <v>0</v>
      </c>
      <c r="C95" s="43">
        <f t="shared" si="90"/>
        <v>0</v>
      </c>
      <c r="D95" s="44"/>
      <c r="E95" s="38">
        <v>0</v>
      </c>
      <c r="F95" s="44">
        <f t="shared" si="91"/>
        <v>0</v>
      </c>
      <c r="G95" s="38">
        <v>0</v>
      </c>
      <c r="H95" s="44">
        <f t="shared" si="92"/>
        <v>0</v>
      </c>
      <c r="I95" s="38">
        <v>0</v>
      </c>
      <c r="J95" s="43">
        <f t="shared" si="93"/>
        <v>0</v>
      </c>
      <c r="K95" s="44"/>
      <c r="L95" s="38">
        <v>0</v>
      </c>
      <c r="M95" s="44">
        <f t="shared" si="94"/>
        <v>0</v>
      </c>
      <c r="N95" s="38">
        <v>0</v>
      </c>
      <c r="O95" s="43">
        <f t="shared" si="95"/>
        <v>0</v>
      </c>
      <c r="P95" s="38">
        <v>0</v>
      </c>
      <c r="Q95" s="44">
        <f t="shared" si="96"/>
        <v>0</v>
      </c>
      <c r="R95" s="38">
        <v>0</v>
      </c>
      <c r="S95" s="43">
        <f t="shared" si="97"/>
        <v>0</v>
      </c>
      <c r="T95" s="38">
        <v>0</v>
      </c>
      <c r="U95" s="44">
        <f t="shared" si="98"/>
        <v>0</v>
      </c>
      <c r="V95" s="38">
        <v>0</v>
      </c>
      <c r="W95" s="47">
        <f t="shared" si="99"/>
        <v>0</v>
      </c>
    </row>
    <row r="96" spans="1:23" ht="13.5" thickBot="1" x14ac:dyDescent="0.25">
      <c r="A96" s="48" t="s">
        <v>8</v>
      </c>
      <c r="B96" s="49">
        <f>B94-B95</f>
        <v>0</v>
      </c>
      <c r="C96" s="50">
        <f t="shared" si="90"/>
        <v>0</v>
      </c>
      <c r="D96" s="51"/>
      <c r="E96" s="91">
        <f>E94-E95</f>
        <v>0</v>
      </c>
      <c r="F96" s="51">
        <f t="shared" si="91"/>
        <v>0</v>
      </c>
      <c r="G96" s="91">
        <f>G94-G95</f>
        <v>0</v>
      </c>
      <c r="H96" s="51">
        <f t="shared" si="92"/>
        <v>0</v>
      </c>
      <c r="I96" s="91">
        <f>I94-I95</f>
        <v>0</v>
      </c>
      <c r="J96" s="50">
        <f t="shared" si="93"/>
        <v>0</v>
      </c>
      <c r="K96" s="51"/>
      <c r="L96" s="91">
        <f>L94-L95</f>
        <v>0</v>
      </c>
      <c r="M96" s="51">
        <f t="shared" si="94"/>
        <v>0</v>
      </c>
      <c r="N96" s="91">
        <f>N94-N95</f>
        <v>0</v>
      </c>
      <c r="O96" s="50">
        <f t="shared" si="95"/>
        <v>0</v>
      </c>
      <c r="P96" s="91">
        <f>P94-P95</f>
        <v>0</v>
      </c>
      <c r="Q96" s="51">
        <f t="shared" si="96"/>
        <v>0</v>
      </c>
      <c r="R96" s="91">
        <f>R94-R95</f>
        <v>0</v>
      </c>
      <c r="S96" s="50">
        <f t="shared" si="97"/>
        <v>0</v>
      </c>
      <c r="T96" s="91">
        <f>T94-T95</f>
        <v>0</v>
      </c>
      <c r="U96" s="51">
        <f t="shared" si="98"/>
        <v>0</v>
      </c>
      <c r="V96" s="91">
        <f>V94-V95</f>
        <v>0</v>
      </c>
      <c r="W96" s="54">
        <f t="shared" si="99"/>
        <v>0</v>
      </c>
    </row>
    <row r="97" spans="1:23" x14ac:dyDescent="0.2">
      <c r="A97" s="92" t="s">
        <v>26</v>
      </c>
      <c r="B97" s="5"/>
      <c r="C97" s="39"/>
      <c r="D97" s="37"/>
      <c r="E97" s="40"/>
      <c r="F97" s="58"/>
      <c r="G97" s="40"/>
      <c r="H97" s="58"/>
      <c r="I97" s="38"/>
      <c r="J97" s="39"/>
      <c r="K97" s="37"/>
      <c r="L97" s="40"/>
      <c r="M97" s="58"/>
      <c r="N97" s="40"/>
      <c r="O97" s="62"/>
      <c r="P97" s="40"/>
      <c r="Q97" s="58"/>
      <c r="R97" s="40"/>
      <c r="S97" s="62"/>
      <c r="T97" s="40"/>
      <c r="U97" s="58"/>
      <c r="V97" s="58"/>
      <c r="W97" s="59"/>
    </row>
    <row r="98" spans="1:23" x14ac:dyDescent="0.2">
      <c r="A98" s="35" t="s">
        <v>6</v>
      </c>
      <c r="B98" s="5">
        <v>0</v>
      </c>
      <c r="C98" s="36">
        <f t="shared" ref="C98:C100" si="100">B98*1000</f>
        <v>0</v>
      </c>
      <c r="D98" s="37"/>
      <c r="E98" s="38">
        <v>0</v>
      </c>
      <c r="F98" s="37">
        <f t="shared" ref="F98:F100" si="101">E98*1000</f>
        <v>0</v>
      </c>
      <c r="G98" s="38">
        <v>0</v>
      </c>
      <c r="H98" s="37">
        <f t="shared" ref="H98:H100" si="102">G98*1000</f>
        <v>0</v>
      </c>
      <c r="I98" s="38">
        <v>0</v>
      </c>
      <c r="J98" s="36">
        <f t="shared" ref="J98:J100" si="103">I98*1000</f>
        <v>0</v>
      </c>
      <c r="K98" s="37"/>
      <c r="L98" s="38">
        <v>0</v>
      </c>
      <c r="M98" s="37">
        <f t="shared" ref="M98:M100" si="104">L98*1000</f>
        <v>0</v>
      </c>
      <c r="N98" s="38">
        <v>0</v>
      </c>
      <c r="O98" s="36">
        <f t="shared" ref="O98:O100" si="105">N98*1000</f>
        <v>0</v>
      </c>
      <c r="P98" s="38">
        <v>0</v>
      </c>
      <c r="Q98" s="37">
        <f t="shared" ref="Q98:Q100" si="106">P98*1000</f>
        <v>0</v>
      </c>
      <c r="R98" s="38">
        <v>0</v>
      </c>
      <c r="S98" s="36">
        <f t="shared" ref="S98:S100" si="107">R98*1000</f>
        <v>0</v>
      </c>
      <c r="T98" s="38">
        <v>0</v>
      </c>
      <c r="U98" s="37">
        <f t="shared" ref="U98:U100" si="108">T98*1000</f>
        <v>0</v>
      </c>
      <c r="V98" s="38">
        <v>0</v>
      </c>
      <c r="W98" s="41">
        <f t="shared" ref="W98:W100" si="109">V98*1000</f>
        <v>0</v>
      </c>
    </row>
    <row r="99" spans="1:23" x14ac:dyDescent="0.2">
      <c r="A99" s="35" t="s">
        <v>7</v>
      </c>
      <c r="B99" s="5">
        <v>0</v>
      </c>
      <c r="C99" s="43">
        <f t="shared" si="100"/>
        <v>0</v>
      </c>
      <c r="D99" s="44"/>
      <c r="E99" s="38">
        <v>0</v>
      </c>
      <c r="F99" s="44">
        <f t="shared" si="101"/>
        <v>0</v>
      </c>
      <c r="G99" s="38">
        <v>0</v>
      </c>
      <c r="H99" s="44">
        <f t="shared" si="102"/>
        <v>0</v>
      </c>
      <c r="I99" s="38">
        <v>0</v>
      </c>
      <c r="J99" s="43">
        <f t="shared" si="103"/>
        <v>0</v>
      </c>
      <c r="K99" s="44"/>
      <c r="L99" s="38">
        <v>0</v>
      </c>
      <c r="M99" s="44">
        <f t="shared" si="104"/>
        <v>0</v>
      </c>
      <c r="N99" s="38">
        <v>0</v>
      </c>
      <c r="O99" s="43">
        <f t="shared" si="105"/>
        <v>0</v>
      </c>
      <c r="P99" s="38">
        <v>0</v>
      </c>
      <c r="Q99" s="44">
        <f t="shared" si="106"/>
        <v>0</v>
      </c>
      <c r="R99" s="38">
        <v>0</v>
      </c>
      <c r="S99" s="43">
        <f t="shared" si="107"/>
        <v>0</v>
      </c>
      <c r="T99" s="38">
        <v>0</v>
      </c>
      <c r="U99" s="44">
        <f t="shared" si="108"/>
        <v>0</v>
      </c>
      <c r="V99" s="38">
        <v>0</v>
      </c>
      <c r="W99" s="47">
        <f t="shared" si="109"/>
        <v>0</v>
      </c>
    </row>
    <row r="100" spans="1:23" ht="13.5" thickBot="1" x14ac:dyDescent="0.25">
      <c r="A100" s="48" t="s">
        <v>8</v>
      </c>
      <c r="B100" s="49">
        <f>B98-B99</f>
        <v>0</v>
      </c>
      <c r="C100" s="50">
        <f t="shared" si="100"/>
        <v>0</v>
      </c>
      <c r="D100" s="51"/>
      <c r="E100" s="91">
        <f>E98-E99</f>
        <v>0</v>
      </c>
      <c r="F100" s="51">
        <f t="shared" si="101"/>
        <v>0</v>
      </c>
      <c r="G100" s="91">
        <f>G98-G99</f>
        <v>0</v>
      </c>
      <c r="H100" s="51">
        <f t="shared" si="102"/>
        <v>0</v>
      </c>
      <c r="I100" s="91">
        <f>I98-I99</f>
        <v>0</v>
      </c>
      <c r="J100" s="50">
        <f t="shared" si="103"/>
        <v>0</v>
      </c>
      <c r="K100" s="51"/>
      <c r="L100" s="91">
        <f>L98-L99</f>
        <v>0</v>
      </c>
      <c r="M100" s="51">
        <f t="shared" si="104"/>
        <v>0</v>
      </c>
      <c r="N100" s="91">
        <f>N98-N99</f>
        <v>0</v>
      </c>
      <c r="O100" s="50">
        <f t="shared" si="105"/>
        <v>0</v>
      </c>
      <c r="P100" s="91">
        <f>P98-P99</f>
        <v>0</v>
      </c>
      <c r="Q100" s="51">
        <f t="shared" si="106"/>
        <v>0</v>
      </c>
      <c r="R100" s="91">
        <f>R98-R99</f>
        <v>0</v>
      </c>
      <c r="S100" s="50">
        <f t="shared" si="107"/>
        <v>0</v>
      </c>
      <c r="T100" s="91">
        <f>T98-T99</f>
        <v>0</v>
      </c>
      <c r="U100" s="51">
        <f t="shared" si="108"/>
        <v>0</v>
      </c>
      <c r="V100" s="91">
        <f>V98-V99</f>
        <v>0</v>
      </c>
      <c r="W100" s="54">
        <f t="shared" si="109"/>
        <v>0</v>
      </c>
    </row>
    <row r="101" spans="1:23" x14ac:dyDescent="0.2">
      <c r="A101" s="92" t="s">
        <v>27</v>
      </c>
      <c r="B101" s="5"/>
      <c r="C101" s="39"/>
      <c r="D101" s="37"/>
      <c r="E101" s="40"/>
      <c r="F101" s="58"/>
      <c r="G101" s="40"/>
      <c r="H101" s="58"/>
      <c r="I101" s="38"/>
      <c r="J101" s="39"/>
      <c r="K101" s="37"/>
      <c r="L101" s="40"/>
      <c r="M101" s="58"/>
      <c r="N101" s="40"/>
      <c r="O101" s="62"/>
      <c r="P101" s="40"/>
      <c r="Q101" s="58"/>
      <c r="R101" s="40"/>
      <c r="S101" s="62"/>
      <c r="T101" s="40"/>
      <c r="U101" s="58"/>
      <c r="V101" s="58"/>
      <c r="W101" s="59"/>
    </row>
    <row r="102" spans="1:23" x14ac:dyDescent="0.2">
      <c r="A102" s="35" t="s">
        <v>6</v>
      </c>
      <c r="B102" s="5">
        <v>0</v>
      </c>
      <c r="C102" s="36">
        <f t="shared" ref="C102:C104" si="110">B102*1000</f>
        <v>0</v>
      </c>
      <c r="D102" s="37"/>
      <c r="E102" s="38">
        <v>0</v>
      </c>
      <c r="F102" s="37">
        <f t="shared" ref="F102:F104" si="111">E102*1000</f>
        <v>0</v>
      </c>
      <c r="G102" s="38">
        <v>0</v>
      </c>
      <c r="H102" s="37">
        <f t="shared" ref="H102:H104" si="112">G102*1000</f>
        <v>0</v>
      </c>
      <c r="I102" s="38">
        <v>0</v>
      </c>
      <c r="J102" s="36">
        <f t="shared" ref="J102:J104" si="113">I102*1000</f>
        <v>0</v>
      </c>
      <c r="K102" s="37"/>
      <c r="L102" s="38">
        <v>0</v>
      </c>
      <c r="M102" s="37">
        <f t="shared" ref="M102:M104" si="114">L102*1000</f>
        <v>0</v>
      </c>
      <c r="N102" s="38">
        <v>0</v>
      </c>
      <c r="O102" s="36">
        <f t="shared" ref="O102:O104" si="115">N102*1000</f>
        <v>0</v>
      </c>
      <c r="P102" s="38">
        <v>0</v>
      </c>
      <c r="Q102" s="37">
        <f t="shared" ref="Q102:Q104" si="116">P102*1000</f>
        <v>0</v>
      </c>
      <c r="R102" s="38">
        <v>0</v>
      </c>
      <c r="S102" s="36">
        <f t="shared" ref="S102:S104" si="117">R102*1000</f>
        <v>0</v>
      </c>
      <c r="T102" s="38">
        <v>0</v>
      </c>
      <c r="U102" s="37">
        <f t="shared" ref="U102:U104" si="118">T102*1000</f>
        <v>0</v>
      </c>
      <c r="V102" s="38">
        <v>0</v>
      </c>
      <c r="W102" s="41">
        <f t="shared" ref="W102:W104" si="119">V102*1000</f>
        <v>0</v>
      </c>
    </row>
    <row r="103" spans="1:23" x14ac:dyDescent="0.2">
      <c r="A103" s="35" t="s">
        <v>7</v>
      </c>
      <c r="B103" s="5">
        <v>0</v>
      </c>
      <c r="C103" s="43">
        <f t="shared" si="110"/>
        <v>0</v>
      </c>
      <c r="D103" s="44"/>
      <c r="E103" s="38">
        <v>0</v>
      </c>
      <c r="F103" s="44">
        <f t="shared" si="111"/>
        <v>0</v>
      </c>
      <c r="G103" s="38">
        <v>0</v>
      </c>
      <c r="H103" s="44">
        <f t="shared" si="112"/>
        <v>0</v>
      </c>
      <c r="I103" s="38">
        <v>0</v>
      </c>
      <c r="J103" s="43">
        <f t="shared" si="113"/>
        <v>0</v>
      </c>
      <c r="K103" s="44"/>
      <c r="L103" s="38">
        <v>0</v>
      </c>
      <c r="M103" s="44">
        <f t="shared" si="114"/>
        <v>0</v>
      </c>
      <c r="N103" s="38">
        <v>0</v>
      </c>
      <c r="O103" s="43">
        <f t="shared" si="115"/>
        <v>0</v>
      </c>
      <c r="P103" s="38">
        <v>0</v>
      </c>
      <c r="Q103" s="44">
        <f t="shared" si="116"/>
        <v>0</v>
      </c>
      <c r="R103" s="38">
        <v>0</v>
      </c>
      <c r="S103" s="43">
        <f t="shared" si="117"/>
        <v>0</v>
      </c>
      <c r="T103" s="38">
        <v>0</v>
      </c>
      <c r="U103" s="44">
        <f t="shared" si="118"/>
        <v>0</v>
      </c>
      <c r="V103" s="38">
        <v>0</v>
      </c>
      <c r="W103" s="47">
        <f t="shared" si="119"/>
        <v>0</v>
      </c>
    </row>
    <row r="104" spans="1:23" ht="13.5" thickBot="1" x14ac:dyDescent="0.25">
      <c r="A104" s="48" t="s">
        <v>8</v>
      </c>
      <c r="B104" s="49">
        <f>B102-B103</f>
        <v>0</v>
      </c>
      <c r="C104" s="50">
        <f t="shared" si="110"/>
        <v>0</v>
      </c>
      <c r="D104" s="51"/>
      <c r="E104" s="91">
        <f>E102-E103</f>
        <v>0</v>
      </c>
      <c r="F104" s="51">
        <f t="shared" si="111"/>
        <v>0</v>
      </c>
      <c r="G104" s="91">
        <f>G102-G103</f>
        <v>0</v>
      </c>
      <c r="H104" s="51">
        <f t="shared" si="112"/>
        <v>0</v>
      </c>
      <c r="I104" s="91">
        <f>I102-I103</f>
        <v>0</v>
      </c>
      <c r="J104" s="50">
        <f t="shared" si="113"/>
        <v>0</v>
      </c>
      <c r="K104" s="51"/>
      <c r="L104" s="91">
        <f>L102-L103</f>
        <v>0</v>
      </c>
      <c r="M104" s="51">
        <f t="shared" si="114"/>
        <v>0</v>
      </c>
      <c r="N104" s="91">
        <f>N102-N103</f>
        <v>0</v>
      </c>
      <c r="O104" s="50">
        <f t="shared" si="115"/>
        <v>0</v>
      </c>
      <c r="P104" s="91">
        <f>P102-P103</f>
        <v>0</v>
      </c>
      <c r="Q104" s="51">
        <f t="shared" si="116"/>
        <v>0</v>
      </c>
      <c r="R104" s="91">
        <f>R102-R103</f>
        <v>0</v>
      </c>
      <c r="S104" s="50">
        <f t="shared" si="117"/>
        <v>0</v>
      </c>
      <c r="T104" s="91">
        <f>T102-T103</f>
        <v>0</v>
      </c>
      <c r="U104" s="51">
        <f t="shared" si="118"/>
        <v>0</v>
      </c>
      <c r="V104" s="91">
        <f>V102-V103</f>
        <v>0</v>
      </c>
      <c r="W104" s="54">
        <f t="shared" si="119"/>
        <v>0</v>
      </c>
    </row>
    <row r="106" spans="1:23" ht="13.5" thickBot="1" x14ac:dyDescent="0.25"/>
    <row r="107" spans="1:23" ht="29.25" customHeight="1" x14ac:dyDescent="0.2">
      <c r="A107" s="1" t="s">
        <v>28</v>
      </c>
      <c r="B107" s="236" t="s">
        <v>156</v>
      </c>
      <c r="C107" s="314">
        <v>2015</v>
      </c>
      <c r="D107" s="3" t="s">
        <v>157</v>
      </c>
      <c r="E107" s="236" t="s">
        <v>158</v>
      </c>
      <c r="F107" s="3" t="s">
        <v>1</v>
      </c>
      <c r="G107" s="236" t="s">
        <v>148</v>
      </c>
      <c r="H107" s="3">
        <v>2014</v>
      </c>
      <c r="I107" s="236" t="s">
        <v>149</v>
      </c>
      <c r="J107" s="314">
        <v>2013</v>
      </c>
      <c r="K107" s="3"/>
      <c r="L107" s="236" t="s">
        <v>150</v>
      </c>
      <c r="M107" s="3">
        <v>2012</v>
      </c>
      <c r="N107" s="236" t="s">
        <v>151</v>
      </c>
      <c r="O107" s="314">
        <v>2011</v>
      </c>
      <c r="P107" s="236" t="s">
        <v>152</v>
      </c>
      <c r="Q107" s="3">
        <v>2010</v>
      </c>
      <c r="R107" s="236" t="s">
        <v>153</v>
      </c>
      <c r="S107" s="314">
        <v>2009</v>
      </c>
      <c r="T107" s="236" t="s">
        <v>154</v>
      </c>
      <c r="U107" s="3">
        <v>2008</v>
      </c>
      <c r="V107" s="236" t="s">
        <v>155</v>
      </c>
      <c r="W107" s="315">
        <v>2007</v>
      </c>
    </row>
    <row r="108" spans="1:23" x14ac:dyDescent="0.2">
      <c r="A108" s="4" t="s">
        <v>2</v>
      </c>
      <c r="B108" s="75"/>
      <c r="C108" s="93">
        <f>SUM(C113,C117,C121,C125,C129)</f>
        <v>3382000</v>
      </c>
      <c r="D108" s="77"/>
      <c r="E108" s="10"/>
      <c r="F108" s="93">
        <f>SUM(F113,F117,F121,F125,F129)</f>
        <v>0</v>
      </c>
      <c r="G108" s="10"/>
      <c r="H108" s="93">
        <f>SUM(H113,H117,H121,H125,H129)</f>
        <v>0</v>
      </c>
      <c r="I108" s="10"/>
      <c r="J108" s="93">
        <f>SUM(J113,J117,J121,J125,J129)</f>
        <v>0</v>
      </c>
      <c r="K108" s="77"/>
      <c r="L108" s="10"/>
      <c r="M108" s="93">
        <f>SUM(M113,M117,M121,M125,M129)</f>
        <v>0</v>
      </c>
      <c r="N108" s="10"/>
      <c r="O108" s="93">
        <f>SUM(O113,O117,O121,O125,O129)</f>
        <v>0</v>
      </c>
      <c r="P108" s="10"/>
      <c r="Q108" s="93">
        <f>SUM(Q113,Q117,Q121,Q125,Q129)</f>
        <v>0</v>
      </c>
      <c r="R108" s="10"/>
      <c r="S108" s="93">
        <f>SUM(S113,S117,S121,S125,S129)</f>
        <v>0</v>
      </c>
      <c r="T108" s="10"/>
      <c r="U108" s="93">
        <f>SUM(U113,U117,U121,U125,U129)</f>
        <v>0</v>
      </c>
      <c r="V108" s="10"/>
      <c r="W108" s="94">
        <f>SUM(W113,W117,W121,W125,W129)</f>
        <v>0</v>
      </c>
    </row>
    <row r="109" spans="1:23" x14ac:dyDescent="0.2">
      <c r="A109" s="4" t="s">
        <v>3</v>
      </c>
      <c r="B109" s="75"/>
      <c r="C109" s="95">
        <f>SUM(C114,C118,C122,C126,C130)</f>
        <v>4883000</v>
      </c>
      <c r="D109" s="80"/>
      <c r="E109" s="81"/>
      <c r="F109" s="95">
        <f>SUM(F114,F118,F122,F126,F130)</f>
        <v>0</v>
      </c>
      <c r="G109" s="81"/>
      <c r="H109" s="95">
        <f>SUM(H114,H118,H122,H126,H130)</f>
        <v>0</v>
      </c>
      <c r="I109" s="81"/>
      <c r="J109" s="95">
        <f>SUM(J114,J118,J122,J126,J130)</f>
        <v>0</v>
      </c>
      <c r="K109" s="80"/>
      <c r="L109" s="81"/>
      <c r="M109" s="95">
        <f>SUM(M114,M118,M122,M126,M130)</f>
        <v>0</v>
      </c>
      <c r="N109" s="81"/>
      <c r="O109" s="95">
        <f>SUM(O114,O118,O122,O126,O130)</f>
        <v>0</v>
      </c>
      <c r="P109" s="81"/>
      <c r="Q109" s="95">
        <f>SUM(Q114,Q118,Q122,Q126,Q130)</f>
        <v>0</v>
      </c>
      <c r="R109" s="81"/>
      <c r="S109" s="95">
        <f>SUM(S114,S118,S122,S126,S130)</f>
        <v>0</v>
      </c>
      <c r="T109" s="81"/>
      <c r="U109" s="95">
        <f>SUM(U114,U118,U122,U126,U130)</f>
        <v>0</v>
      </c>
      <c r="V109" s="81"/>
      <c r="W109" s="96">
        <f>SUM(W114,W118,W122,W126,W130)</f>
        <v>0</v>
      </c>
    </row>
    <row r="110" spans="1:23" x14ac:dyDescent="0.2">
      <c r="A110" s="4" t="s">
        <v>4</v>
      </c>
      <c r="B110" s="75"/>
      <c r="C110" s="97">
        <f>C108-C109</f>
        <v>-1501000</v>
      </c>
      <c r="D110" s="84"/>
      <c r="E110" s="85"/>
      <c r="F110" s="97">
        <f>F108-F109</f>
        <v>0</v>
      </c>
      <c r="G110" s="85"/>
      <c r="H110" s="97">
        <f>H108-H109</f>
        <v>0</v>
      </c>
      <c r="I110" s="85"/>
      <c r="J110" s="97">
        <f>J108-J109</f>
        <v>0</v>
      </c>
      <c r="K110" s="84"/>
      <c r="L110" s="85"/>
      <c r="M110" s="97">
        <f>M108-M109</f>
        <v>0</v>
      </c>
      <c r="N110" s="85"/>
      <c r="O110" s="97">
        <f>O108-O109</f>
        <v>0</v>
      </c>
      <c r="P110" s="85"/>
      <c r="Q110" s="97">
        <f>Q108-Q109</f>
        <v>0</v>
      </c>
      <c r="R110" s="85"/>
      <c r="S110" s="97">
        <f>S108-S109</f>
        <v>0</v>
      </c>
      <c r="T110" s="85"/>
      <c r="U110" s="97">
        <f>U108-U109</f>
        <v>0</v>
      </c>
      <c r="V110" s="85"/>
      <c r="W110" s="98">
        <f>W108-W109</f>
        <v>0</v>
      </c>
    </row>
    <row r="111" spans="1:23" x14ac:dyDescent="0.2">
      <c r="A111" s="87"/>
      <c r="B111" s="88"/>
      <c r="C111" s="77"/>
      <c r="D111" s="77"/>
      <c r="E111" s="10"/>
      <c r="F111" s="77"/>
      <c r="G111" s="10"/>
      <c r="H111" s="77"/>
      <c r="I111" s="10"/>
      <c r="J111" s="77"/>
      <c r="K111" s="77"/>
      <c r="L111" s="10"/>
      <c r="M111" s="77"/>
      <c r="N111" s="10"/>
      <c r="O111" s="77"/>
      <c r="P111" s="10"/>
      <c r="Q111" s="77"/>
      <c r="R111" s="10"/>
      <c r="S111" s="77"/>
      <c r="T111" s="10"/>
      <c r="U111" s="77"/>
      <c r="V111" s="10"/>
      <c r="W111" s="89"/>
    </row>
    <row r="112" spans="1:23" x14ac:dyDescent="0.2">
      <c r="A112" s="90" t="s">
        <v>29</v>
      </c>
      <c r="B112" s="5"/>
      <c r="C112" s="39"/>
      <c r="D112" s="37"/>
      <c r="E112" s="40"/>
      <c r="F112" s="62"/>
      <c r="G112" s="40"/>
      <c r="H112" s="62"/>
      <c r="I112" s="40"/>
      <c r="J112" s="62"/>
      <c r="K112" s="58"/>
      <c r="L112" s="40"/>
      <c r="M112" s="62"/>
      <c r="N112" s="40"/>
      <c r="O112" s="62"/>
      <c r="P112" s="40"/>
      <c r="Q112" s="62"/>
      <c r="R112" s="40"/>
      <c r="S112" s="62"/>
      <c r="T112" s="40"/>
      <c r="U112" s="62"/>
      <c r="V112" s="58"/>
      <c r="W112" s="59"/>
    </row>
    <row r="113" spans="1:23" x14ac:dyDescent="0.2">
      <c r="A113" s="35" t="s">
        <v>6</v>
      </c>
      <c r="B113" s="5">
        <v>2968</v>
      </c>
      <c r="C113" s="36">
        <f>B113*1000</f>
        <v>2968000</v>
      </c>
      <c r="D113" s="37"/>
      <c r="E113" s="38">
        <v>0</v>
      </c>
      <c r="F113" s="37">
        <f>E113*1000</f>
        <v>0</v>
      </c>
      <c r="G113" s="38">
        <v>0</v>
      </c>
      <c r="H113" s="37">
        <f>G113*1000</f>
        <v>0</v>
      </c>
      <c r="I113" s="38">
        <v>0</v>
      </c>
      <c r="J113" s="36">
        <f>I113*1000</f>
        <v>0</v>
      </c>
      <c r="K113" s="37"/>
      <c r="L113" s="38">
        <v>0</v>
      </c>
      <c r="M113" s="36">
        <f>L113*1000</f>
        <v>0</v>
      </c>
      <c r="N113" s="38">
        <v>0</v>
      </c>
      <c r="O113" s="36">
        <f>N113*1000</f>
        <v>0</v>
      </c>
      <c r="P113" s="38">
        <v>0</v>
      </c>
      <c r="Q113" s="36">
        <f>P113*1000</f>
        <v>0</v>
      </c>
      <c r="R113" s="38">
        <v>0</v>
      </c>
      <c r="S113" s="36">
        <f>R113*1000</f>
        <v>0</v>
      </c>
      <c r="T113" s="38">
        <v>0</v>
      </c>
      <c r="U113" s="36">
        <f>T113*1000</f>
        <v>0</v>
      </c>
      <c r="V113" s="38">
        <v>0</v>
      </c>
      <c r="W113" s="41">
        <f>V113*1000</f>
        <v>0</v>
      </c>
    </row>
    <row r="114" spans="1:23" x14ac:dyDescent="0.2">
      <c r="A114" s="35" t="s">
        <v>7</v>
      </c>
      <c r="B114" s="5">
        <v>3691</v>
      </c>
      <c r="C114" s="43">
        <f>B114*1000</f>
        <v>3691000</v>
      </c>
      <c r="D114" s="44"/>
      <c r="E114" s="38">
        <v>0</v>
      </c>
      <c r="F114" s="44">
        <f>E114*1000</f>
        <v>0</v>
      </c>
      <c r="G114" s="38">
        <v>0</v>
      </c>
      <c r="H114" s="44">
        <f>G114*1000</f>
        <v>0</v>
      </c>
      <c r="I114" s="38">
        <v>0</v>
      </c>
      <c r="J114" s="43">
        <f>I114*1000</f>
        <v>0</v>
      </c>
      <c r="K114" s="44"/>
      <c r="L114" s="38">
        <v>0</v>
      </c>
      <c r="M114" s="43">
        <f>L114*1000</f>
        <v>0</v>
      </c>
      <c r="N114" s="38">
        <v>0</v>
      </c>
      <c r="O114" s="43">
        <f>N114*1000</f>
        <v>0</v>
      </c>
      <c r="P114" s="38">
        <v>0</v>
      </c>
      <c r="Q114" s="43">
        <f>P114*1000</f>
        <v>0</v>
      </c>
      <c r="R114" s="38">
        <v>0</v>
      </c>
      <c r="S114" s="43">
        <f>R114*1000</f>
        <v>0</v>
      </c>
      <c r="T114" s="38">
        <v>0</v>
      </c>
      <c r="U114" s="43">
        <f>T114*1000</f>
        <v>0</v>
      </c>
      <c r="V114" s="38">
        <v>0</v>
      </c>
      <c r="W114" s="47">
        <f>V114*1000</f>
        <v>0</v>
      </c>
    </row>
    <row r="115" spans="1:23" ht="13.5" thickBot="1" x14ac:dyDescent="0.25">
      <c r="A115" s="48" t="s">
        <v>8</v>
      </c>
      <c r="B115" s="49">
        <f>B113-B114</f>
        <v>-723</v>
      </c>
      <c r="C115" s="50">
        <f>B115*1000</f>
        <v>-723000</v>
      </c>
      <c r="D115" s="51"/>
      <c r="E115" s="91">
        <f>E113-E114</f>
        <v>0</v>
      </c>
      <c r="F115" s="51">
        <f>E115*1000</f>
        <v>0</v>
      </c>
      <c r="G115" s="91">
        <f>G113-G114</f>
        <v>0</v>
      </c>
      <c r="H115" s="51">
        <f>G115*1000</f>
        <v>0</v>
      </c>
      <c r="I115" s="91">
        <f>I113-I114</f>
        <v>0</v>
      </c>
      <c r="J115" s="50">
        <f>I115*1000</f>
        <v>0</v>
      </c>
      <c r="K115" s="51"/>
      <c r="L115" s="91">
        <f>L113-L114</f>
        <v>0</v>
      </c>
      <c r="M115" s="50">
        <f>L115*1000</f>
        <v>0</v>
      </c>
      <c r="N115" s="91">
        <f>N113-N114</f>
        <v>0</v>
      </c>
      <c r="O115" s="50">
        <f>N115*1000</f>
        <v>0</v>
      </c>
      <c r="P115" s="91">
        <f>P113-P114</f>
        <v>0</v>
      </c>
      <c r="Q115" s="50">
        <f>P115*1000</f>
        <v>0</v>
      </c>
      <c r="R115" s="91">
        <f>R113-R114</f>
        <v>0</v>
      </c>
      <c r="S115" s="50">
        <f>R115*1000</f>
        <v>0</v>
      </c>
      <c r="T115" s="91">
        <f>T113-T114</f>
        <v>0</v>
      </c>
      <c r="U115" s="50">
        <f>T115*1000</f>
        <v>0</v>
      </c>
      <c r="V115" s="91">
        <f>V113-V114</f>
        <v>0</v>
      </c>
      <c r="W115" s="54">
        <f>V115*1000</f>
        <v>0</v>
      </c>
    </row>
    <row r="116" spans="1:23" x14ac:dyDescent="0.2">
      <c r="A116" s="90" t="s">
        <v>30</v>
      </c>
      <c r="B116" s="5"/>
      <c r="C116" s="39"/>
      <c r="D116" s="37"/>
      <c r="E116" s="40"/>
      <c r="F116" s="58"/>
      <c r="G116" s="40"/>
      <c r="H116" s="58"/>
      <c r="I116" s="38"/>
      <c r="J116" s="39"/>
      <c r="K116" s="37"/>
      <c r="L116" s="40"/>
      <c r="M116" s="58"/>
      <c r="N116" s="40"/>
      <c r="O116" s="62"/>
      <c r="P116" s="40"/>
      <c r="Q116" s="58"/>
      <c r="R116" s="40"/>
      <c r="S116" s="62"/>
      <c r="T116" s="40"/>
      <c r="U116" s="58"/>
      <c r="V116" s="58"/>
      <c r="W116" s="59"/>
    </row>
    <row r="117" spans="1:23" x14ac:dyDescent="0.2">
      <c r="A117" s="35" t="s">
        <v>6</v>
      </c>
      <c r="B117" s="5">
        <v>228</v>
      </c>
      <c r="C117" s="36">
        <f>B117*1000</f>
        <v>228000</v>
      </c>
      <c r="D117" s="37"/>
      <c r="E117" s="38">
        <v>0</v>
      </c>
      <c r="F117" s="37">
        <f>E117*1000</f>
        <v>0</v>
      </c>
      <c r="G117" s="38">
        <v>0</v>
      </c>
      <c r="H117" s="37">
        <f>G117*1000</f>
        <v>0</v>
      </c>
      <c r="I117" s="38">
        <v>0</v>
      </c>
      <c r="J117" s="36">
        <f>I117*1000</f>
        <v>0</v>
      </c>
      <c r="K117" s="37"/>
      <c r="L117" s="38">
        <v>0</v>
      </c>
      <c r="M117" s="36">
        <f>L117*1000</f>
        <v>0</v>
      </c>
      <c r="N117" s="38">
        <v>0</v>
      </c>
      <c r="O117" s="36">
        <f>N117*1000</f>
        <v>0</v>
      </c>
      <c r="P117" s="38">
        <v>0</v>
      </c>
      <c r="Q117" s="36">
        <f>P117*1000</f>
        <v>0</v>
      </c>
      <c r="R117" s="38">
        <v>0</v>
      </c>
      <c r="S117" s="36">
        <f>R117*1000</f>
        <v>0</v>
      </c>
      <c r="T117" s="38">
        <v>0</v>
      </c>
      <c r="U117" s="36">
        <f>T117*1000</f>
        <v>0</v>
      </c>
      <c r="V117" s="38">
        <v>0</v>
      </c>
      <c r="W117" s="41">
        <f>V117*1000</f>
        <v>0</v>
      </c>
    </row>
    <row r="118" spans="1:23" x14ac:dyDescent="0.2">
      <c r="A118" s="35" t="s">
        <v>7</v>
      </c>
      <c r="B118" s="5">
        <v>657</v>
      </c>
      <c r="C118" s="43">
        <f>B118*1000</f>
        <v>657000</v>
      </c>
      <c r="D118" s="44"/>
      <c r="E118" s="38">
        <v>0</v>
      </c>
      <c r="F118" s="44">
        <f>E118*1000</f>
        <v>0</v>
      </c>
      <c r="G118" s="38">
        <v>0</v>
      </c>
      <c r="H118" s="44">
        <f>G118*1000</f>
        <v>0</v>
      </c>
      <c r="I118" s="38">
        <v>0</v>
      </c>
      <c r="J118" s="43">
        <f>I118*1000</f>
        <v>0</v>
      </c>
      <c r="K118" s="44"/>
      <c r="L118" s="38">
        <v>0</v>
      </c>
      <c r="M118" s="43">
        <f>L118*1000</f>
        <v>0</v>
      </c>
      <c r="N118" s="38">
        <v>0</v>
      </c>
      <c r="O118" s="43">
        <f>N118*1000</f>
        <v>0</v>
      </c>
      <c r="P118" s="38">
        <v>0</v>
      </c>
      <c r="Q118" s="43">
        <f>P118*1000</f>
        <v>0</v>
      </c>
      <c r="R118" s="38">
        <v>0</v>
      </c>
      <c r="S118" s="43">
        <f>R118*1000</f>
        <v>0</v>
      </c>
      <c r="T118" s="38">
        <v>0</v>
      </c>
      <c r="U118" s="43">
        <f>T118*1000</f>
        <v>0</v>
      </c>
      <c r="V118" s="38">
        <v>0</v>
      </c>
      <c r="W118" s="47">
        <f>V118*1000</f>
        <v>0</v>
      </c>
    </row>
    <row r="119" spans="1:23" ht="13.5" thickBot="1" x14ac:dyDescent="0.25">
      <c r="A119" s="48" t="s">
        <v>8</v>
      </c>
      <c r="B119" s="49">
        <f>B117-B118</f>
        <v>-429</v>
      </c>
      <c r="C119" s="50">
        <f>B119*1000</f>
        <v>-429000</v>
      </c>
      <c r="D119" s="51"/>
      <c r="E119" s="91">
        <f>E117-E118</f>
        <v>0</v>
      </c>
      <c r="F119" s="51">
        <f>E119*1000</f>
        <v>0</v>
      </c>
      <c r="G119" s="91">
        <f>G117-G118</f>
        <v>0</v>
      </c>
      <c r="H119" s="51">
        <f>G119*1000</f>
        <v>0</v>
      </c>
      <c r="I119" s="91">
        <f>I117-I118</f>
        <v>0</v>
      </c>
      <c r="J119" s="50">
        <f>I119*1000</f>
        <v>0</v>
      </c>
      <c r="K119" s="51"/>
      <c r="L119" s="91">
        <f>L117-L118</f>
        <v>0</v>
      </c>
      <c r="M119" s="50">
        <f>L119*1000</f>
        <v>0</v>
      </c>
      <c r="N119" s="91">
        <f>N117-N118</f>
        <v>0</v>
      </c>
      <c r="O119" s="50">
        <f>N119*1000</f>
        <v>0</v>
      </c>
      <c r="P119" s="91">
        <f>P117-P118</f>
        <v>0</v>
      </c>
      <c r="Q119" s="50">
        <f>P119*1000</f>
        <v>0</v>
      </c>
      <c r="R119" s="91">
        <f>R117-R118</f>
        <v>0</v>
      </c>
      <c r="S119" s="50">
        <f>R119*1000</f>
        <v>0</v>
      </c>
      <c r="T119" s="91">
        <f>T117-T118</f>
        <v>0</v>
      </c>
      <c r="U119" s="50">
        <f>T119*1000</f>
        <v>0</v>
      </c>
      <c r="V119" s="91">
        <f>V117-V118</f>
        <v>0</v>
      </c>
      <c r="W119" s="54">
        <f>V119*1000</f>
        <v>0</v>
      </c>
    </row>
    <row r="120" spans="1:23" x14ac:dyDescent="0.2">
      <c r="A120" s="92" t="s">
        <v>31</v>
      </c>
      <c r="B120" s="5"/>
      <c r="C120" s="39"/>
      <c r="D120" s="37"/>
      <c r="E120" s="40"/>
      <c r="F120" s="58"/>
      <c r="G120" s="40"/>
      <c r="H120" s="58"/>
      <c r="I120" s="38"/>
      <c r="J120" s="39"/>
      <c r="K120" s="37"/>
      <c r="L120" s="40"/>
      <c r="M120" s="58"/>
      <c r="N120" s="40"/>
      <c r="O120" s="62"/>
      <c r="P120" s="40"/>
      <c r="Q120" s="58"/>
      <c r="R120" s="40"/>
      <c r="S120" s="62"/>
      <c r="T120" s="40"/>
      <c r="U120" s="58"/>
      <c r="V120" s="58"/>
      <c r="W120" s="59"/>
    </row>
    <row r="121" spans="1:23" x14ac:dyDescent="0.2">
      <c r="A121" s="35" t="s">
        <v>6</v>
      </c>
      <c r="B121" s="5">
        <v>184</v>
      </c>
      <c r="C121" s="36">
        <f>B121*1000</f>
        <v>184000</v>
      </c>
      <c r="D121" s="37"/>
      <c r="E121" s="38">
        <v>0</v>
      </c>
      <c r="F121" s="37">
        <f>E121*1000</f>
        <v>0</v>
      </c>
      <c r="G121" s="38">
        <v>0</v>
      </c>
      <c r="H121" s="37">
        <f>G121*1000</f>
        <v>0</v>
      </c>
      <c r="I121" s="38">
        <v>0</v>
      </c>
      <c r="J121" s="36">
        <f>I121*1000</f>
        <v>0</v>
      </c>
      <c r="K121" s="37"/>
      <c r="L121" s="38">
        <v>0</v>
      </c>
      <c r="M121" s="36">
        <f>L121*1000</f>
        <v>0</v>
      </c>
      <c r="N121" s="38">
        <v>0</v>
      </c>
      <c r="O121" s="36">
        <f>N121*1000</f>
        <v>0</v>
      </c>
      <c r="P121" s="38">
        <v>0</v>
      </c>
      <c r="Q121" s="36">
        <f>P121*1000</f>
        <v>0</v>
      </c>
      <c r="R121" s="38">
        <v>0</v>
      </c>
      <c r="S121" s="36">
        <f>R121*1000</f>
        <v>0</v>
      </c>
      <c r="T121" s="38">
        <v>0</v>
      </c>
      <c r="U121" s="36">
        <f>T121*1000</f>
        <v>0</v>
      </c>
      <c r="V121" s="38">
        <v>0</v>
      </c>
      <c r="W121" s="41">
        <f>V121*1000</f>
        <v>0</v>
      </c>
    </row>
    <row r="122" spans="1:23" x14ac:dyDescent="0.2">
      <c r="A122" s="35" t="s">
        <v>7</v>
      </c>
      <c r="B122" s="5">
        <v>531</v>
      </c>
      <c r="C122" s="43">
        <f>B122*1000</f>
        <v>531000</v>
      </c>
      <c r="D122" s="44"/>
      <c r="E122" s="38">
        <v>0</v>
      </c>
      <c r="F122" s="44">
        <f>E122*1000</f>
        <v>0</v>
      </c>
      <c r="G122" s="38">
        <v>0</v>
      </c>
      <c r="H122" s="44">
        <f>G122*1000</f>
        <v>0</v>
      </c>
      <c r="I122" s="38">
        <v>0</v>
      </c>
      <c r="J122" s="43">
        <f>I122*1000</f>
        <v>0</v>
      </c>
      <c r="K122" s="44"/>
      <c r="L122" s="38">
        <v>0</v>
      </c>
      <c r="M122" s="43">
        <f>L122*1000</f>
        <v>0</v>
      </c>
      <c r="N122" s="38">
        <v>0</v>
      </c>
      <c r="O122" s="43">
        <f>N122*1000</f>
        <v>0</v>
      </c>
      <c r="P122" s="38">
        <v>0</v>
      </c>
      <c r="Q122" s="43">
        <f>P122*1000</f>
        <v>0</v>
      </c>
      <c r="R122" s="38">
        <v>0</v>
      </c>
      <c r="S122" s="43">
        <f>R122*1000</f>
        <v>0</v>
      </c>
      <c r="T122" s="38">
        <v>0</v>
      </c>
      <c r="U122" s="43">
        <f>T122*1000</f>
        <v>0</v>
      </c>
      <c r="V122" s="38">
        <v>0</v>
      </c>
      <c r="W122" s="47">
        <f>V122*1000</f>
        <v>0</v>
      </c>
    </row>
    <row r="123" spans="1:23" ht="13.5" thickBot="1" x14ac:dyDescent="0.25">
      <c r="A123" s="48" t="s">
        <v>8</v>
      </c>
      <c r="B123" s="49">
        <f>B121-B122</f>
        <v>-347</v>
      </c>
      <c r="C123" s="50">
        <f>B123*1000</f>
        <v>-347000</v>
      </c>
      <c r="D123" s="51"/>
      <c r="E123" s="91">
        <f>E121-E122</f>
        <v>0</v>
      </c>
      <c r="F123" s="51">
        <f>E123*1000</f>
        <v>0</v>
      </c>
      <c r="G123" s="91">
        <f>G121-G122</f>
        <v>0</v>
      </c>
      <c r="H123" s="51">
        <f>G123*1000</f>
        <v>0</v>
      </c>
      <c r="I123" s="91">
        <f>I121-I122</f>
        <v>0</v>
      </c>
      <c r="J123" s="50">
        <f>I123*1000</f>
        <v>0</v>
      </c>
      <c r="K123" s="51"/>
      <c r="L123" s="91">
        <f>L121-L122</f>
        <v>0</v>
      </c>
      <c r="M123" s="50">
        <f>L123*1000</f>
        <v>0</v>
      </c>
      <c r="N123" s="91">
        <f>N121-N122</f>
        <v>0</v>
      </c>
      <c r="O123" s="50">
        <f>N123*1000</f>
        <v>0</v>
      </c>
      <c r="P123" s="91">
        <f>P121-P122</f>
        <v>0</v>
      </c>
      <c r="Q123" s="50">
        <f>P123*1000</f>
        <v>0</v>
      </c>
      <c r="R123" s="91">
        <f>R121-R122</f>
        <v>0</v>
      </c>
      <c r="S123" s="50">
        <f>R123*1000</f>
        <v>0</v>
      </c>
      <c r="T123" s="91">
        <f>T121-T122</f>
        <v>0</v>
      </c>
      <c r="U123" s="50">
        <f>T123*1000</f>
        <v>0</v>
      </c>
      <c r="V123" s="91">
        <f>V121-V122</f>
        <v>0</v>
      </c>
      <c r="W123" s="54">
        <f>V123*1000</f>
        <v>0</v>
      </c>
    </row>
    <row r="124" spans="1:23" x14ac:dyDescent="0.2">
      <c r="A124" s="92" t="s">
        <v>32</v>
      </c>
      <c r="B124" s="5"/>
      <c r="C124" s="39"/>
      <c r="D124" s="37"/>
      <c r="E124" s="40"/>
      <c r="F124" s="58"/>
      <c r="G124" s="40"/>
      <c r="H124" s="58"/>
      <c r="I124" s="38"/>
      <c r="J124" s="39"/>
      <c r="K124" s="37"/>
      <c r="L124" s="40"/>
      <c r="M124" s="58"/>
      <c r="N124" s="40"/>
      <c r="O124" s="62"/>
      <c r="P124" s="40"/>
      <c r="Q124" s="58"/>
      <c r="R124" s="40"/>
      <c r="S124" s="62"/>
      <c r="T124" s="40"/>
      <c r="U124" s="58"/>
      <c r="V124" s="58"/>
      <c r="W124" s="59"/>
    </row>
    <row r="125" spans="1:23" x14ac:dyDescent="0.2">
      <c r="A125" s="35" t="s">
        <v>6</v>
      </c>
      <c r="B125" s="5">
        <v>2</v>
      </c>
      <c r="C125" s="36">
        <f>B125*1000</f>
        <v>2000</v>
      </c>
      <c r="D125" s="37"/>
      <c r="E125" s="38">
        <v>0</v>
      </c>
      <c r="F125" s="37">
        <f>E125*1000</f>
        <v>0</v>
      </c>
      <c r="G125" s="38">
        <v>0</v>
      </c>
      <c r="H125" s="37">
        <f>G125*1000</f>
        <v>0</v>
      </c>
      <c r="I125" s="38">
        <v>0</v>
      </c>
      <c r="J125" s="36">
        <f>I125*1000</f>
        <v>0</v>
      </c>
      <c r="K125" s="37"/>
      <c r="L125" s="38">
        <v>0</v>
      </c>
      <c r="M125" s="36">
        <f>L125*1000</f>
        <v>0</v>
      </c>
      <c r="N125" s="38">
        <v>0</v>
      </c>
      <c r="O125" s="36">
        <f>N125*1000</f>
        <v>0</v>
      </c>
      <c r="P125" s="38">
        <v>0</v>
      </c>
      <c r="Q125" s="36">
        <f>P125*1000</f>
        <v>0</v>
      </c>
      <c r="R125" s="38">
        <v>0</v>
      </c>
      <c r="S125" s="36">
        <f>R125*1000</f>
        <v>0</v>
      </c>
      <c r="T125" s="38">
        <v>0</v>
      </c>
      <c r="U125" s="36">
        <f>T125*1000</f>
        <v>0</v>
      </c>
      <c r="V125" s="38">
        <v>0</v>
      </c>
      <c r="W125" s="41">
        <f>V125*1000</f>
        <v>0</v>
      </c>
    </row>
    <row r="126" spans="1:23" x14ac:dyDescent="0.2">
      <c r="A126" s="35" t="s">
        <v>7</v>
      </c>
      <c r="B126" s="5">
        <v>4</v>
      </c>
      <c r="C126" s="43">
        <f>B126*1000</f>
        <v>4000</v>
      </c>
      <c r="D126" s="44"/>
      <c r="E126" s="38">
        <v>0</v>
      </c>
      <c r="F126" s="44">
        <f>E126*1000</f>
        <v>0</v>
      </c>
      <c r="G126" s="38">
        <v>0</v>
      </c>
      <c r="H126" s="44">
        <f>G126*1000</f>
        <v>0</v>
      </c>
      <c r="I126" s="38">
        <v>0</v>
      </c>
      <c r="J126" s="43">
        <f>I126*1000</f>
        <v>0</v>
      </c>
      <c r="K126" s="44"/>
      <c r="L126" s="38">
        <v>0</v>
      </c>
      <c r="M126" s="43">
        <f>L126*1000</f>
        <v>0</v>
      </c>
      <c r="N126" s="38">
        <v>0</v>
      </c>
      <c r="O126" s="43">
        <f>N126*1000</f>
        <v>0</v>
      </c>
      <c r="P126" s="38">
        <v>0</v>
      </c>
      <c r="Q126" s="43">
        <f>P126*1000</f>
        <v>0</v>
      </c>
      <c r="R126" s="38">
        <v>0</v>
      </c>
      <c r="S126" s="43">
        <f>R126*1000</f>
        <v>0</v>
      </c>
      <c r="T126" s="38">
        <v>0</v>
      </c>
      <c r="U126" s="43">
        <f>T126*1000</f>
        <v>0</v>
      </c>
      <c r="V126" s="38">
        <v>0</v>
      </c>
      <c r="W126" s="47">
        <f>V126*1000</f>
        <v>0</v>
      </c>
    </row>
    <row r="127" spans="1:23" ht="13.5" thickBot="1" x14ac:dyDescent="0.25">
      <c r="A127" s="48" t="s">
        <v>8</v>
      </c>
      <c r="B127" s="49">
        <f>B125-B126</f>
        <v>-2</v>
      </c>
      <c r="C127" s="50">
        <f>B127*1000</f>
        <v>-2000</v>
      </c>
      <c r="D127" s="51"/>
      <c r="E127" s="91">
        <f>E125-E126</f>
        <v>0</v>
      </c>
      <c r="F127" s="51">
        <f>E127*1000</f>
        <v>0</v>
      </c>
      <c r="G127" s="91">
        <f>G125-G126</f>
        <v>0</v>
      </c>
      <c r="H127" s="51">
        <f>G127*1000</f>
        <v>0</v>
      </c>
      <c r="I127" s="91">
        <f>I125-I126</f>
        <v>0</v>
      </c>
      <c r="J127" s="50">
        <f>I127*1000</f>
        <v>0</v>
      </c>
      <c r="K127" s="51"/>
      <c r="L127" s="91">
        <f>L125-L126</f>
        <v>0</v>
      </c>
      <c r="M127" s="50">
        <f>L127*1000</f>
        <v>0</v>
      </c>
      <c r="N127" s="91">
        <f>N125-N126</f>
        <v>0</v>
      </c>
      <c r="O127" s="50">
        <f>N127*1000</f>
        <v>0</v>
      </c>
      <c r="P127" s="91">
        <f>P125-P126</f>
        <v>0</v>
      </c>
      <c r="Q127" s="50">
        <f>P127*1000</f>
        <v>0</v>
      </c>
      <c r="R127" s="91">
        <f>R125-R126</f>
        <v>0</v>
      </c>
      <c r="S127" s="50">
        <f>R127*1000</f>
        <v>0</v>
      </c>
      <c r="T127" s="91">
        <f>T125-T126</f>
        <v>0</v>
      </c>
      <c r="U127" s="50">
        <f>T127*1000</f>
        <v>0</v>
      </c>
      <c r="V127" s="91">
        <f>V125-V126</f>
        <v>0</v>
      </c>
      <c r="W127" s="54">
        <f>V127*1000</f>
        <v>0</v>
      </c>
    </row>
    <row r="128" spans="1:23" x14ac:dyDescent="0.2">
      <c r="A128" s="92" t="s">
        <v>33</v>
      </c>
      <c r="B128" s="5"/>
      <c r="C128" s="39"/>
      <c r="D128" s="37"/>
      <c r="E128" s="40"/>
      <c r="F128" s="58"/>
      <c r="G128" s="40"/>
      <c r="H128" s="58"/>
      <c r="I128" s="38"/>
      <c r="J128" s="39"/>
      <c r="K128" s="37"/>
      <c r="L128" s="40"/>
      <c r="M128" s="58"/>
      <c r="N128" s="40"/>
      <c r="O128" s="62"/>
      <c r="P128" s="40"/>
      <c r="Q128" s="58"/>
      <c r="R128" s="40"/>
      <c r="S128" s="62"/>
      <c r="T128" s="40"/>
      <c r="U128" s="58"/>
      <c r="V128" s="58"/>
      <c r="W128" s="59"/>
    </row>
    <row r="129" spans="1:23" x14ac:dyDescent="0.2">
      <c r="A129" s="35" t="s">
        <v>6</v>
      </c>
      <c r="B129" s="5">
        <v>0</v>
      </c>
      <c r="C129" s="36">
        <f>B129*1000</f>
        <v>0</v>
      </c>
      <c r="D129" s="37"/>
      <c r="E129" s="38">
        <v>0</v>
      </c>
      <c r="F129" s="37">
        <f>E129*1000</f>
        <v>0</v>
      </c>
      <c r="G129" s="38">
        <v>0</v>
      </c>
      <c r="H129" s="37">
        <f>G129*1000</f>
        <v>0</v>
      </c>
      <c r="I129" s="38">
        <v>0</v>
      </c>
      <c r="J129" s="36">
        <f>I129*1000</f>
        <v>0</v>
      </c>
      <c r="K129" s="37"/>
      <c r="L129" s="38">
        <v>0</v>
      </c>
      <c r="M129" s="36">
        <f>L129*1000</f>
        <v>0</v>
      </c>
      <c r="N129" s="38">
        <v>0</v>
      </c>
      <c r="O129" s="36">
        <f>N129*1000</f>
        <v>0</v>
      </c>
      <c r="P129" s="38">
        <v>0</v>
      </c>
      <c r="Q129" s="36">
        <f>P129*1000</f>
        <v>0</v>
      </c>
      <c r="R129" s="38">
        <v>0</v>
      </c>
      <c r="S129" s="36">
        <f>R129*1000</f>
        <v>0</v>
      </c>
      <c r="T129" s="38">
        <v>0</v>
      </c>
      <c r="U129" s="36">
        <f>T129*1000</f>
        <v>0</v>
      </c>
      <c r="V129" s="38">
        <v>0</v>
      </c>
      <c r="W129" s="41">
        <f>V129*1000</f>
        <v>0</v>
      </c>
    </row>
    <row r="130" spans="1:23" x14ac:dyDescent="0.2">
      <c r="A130" s="35" t="s">
        <v>7</v>
      </c>
      <c r="B130" s="5">
        <v>0</v>
      </c>
      <c r="C130" s="43">
        <f>B130*1000</f>
        <v>0</v>
      </c>
      <c r="D130" s="44"/>
      <c r="E130" s="38">
        <v>0</v>
      </c>
      <c r="F130" s="44">
        <f>E130*1000</f>
        <v>0</v>
      </c>
      <c r="G130" s="38">
        <v>0</v>
      </c>
      <c r="H130" s="44">
        <f>G130*1000</f>
        <v>0</v>
      </c>
      <c r="I130" s="38">
        <v>0</v>
      </c>
      <c r="J130" s="43">
        <f>I130*1000</f>
        <v>0</v>
      </c>
      <c r="K130" s="44"/>
      <c r="L130" s="38">
        <v>0</v>
      </c>
      <c r="M130" s="43">
        <f>L130*1000</f>
        <v>0</v>
      </c>
      <c r="N130" s="38">
        <v>0</v>
      </c>
      <c r="O130" s="43">
        <f>N130*1000</f>
        <v>0</v>
      </c>
      <c r="P130" s="38">
        <v>0</v>
      </c>
      <c r="Q130" s="43">
        <f>P130*1000</f>
        <v>0</v>
      </c>
      <c r="R130" s="38">
        <v>0</v>
      </c>
      <c r="S130" s="43">
        <f>R130*1000</f>
        <v>0</v>
      </c>
      <c r="T130" s="38">
        <v>0</v>
      </c>
      <c r="U130" s="43">
        <f>T130*1000</f>
        <v>0</v>
      </c>
      <c r="V130" s="38">
        <v>0</v>
      </c>
      <c r="W130" s="47">
        <f>V130*1000</f>
        <v>0</v>
      </c>
    </row>
    <row r="131" spans="1:23" ht="13.5" thickBot="1" x14ac:dyDescent="0.25">
      <c r="A131" s="48" t="s">
        <v>8</v>
      </c>
      <c r="B131" s="49">
        <f>B129-B130</f>
        <v>0</v>
      </c>
      <c r="C131" s="50">
        <f>B131*1000</f>
        <v>0</v>
      </c>
      <c r="D131" s="51"/>
      <c r="E131" s="91">
        <f>E129-E130</f>
        <v>0</v>
      </c>
      <c r="F131" s="51">
        <f>E131*1000</f>
        <v>0</v>
      </c>
      <c r="G131" s="91">
        <f>G129-G130</f>
        <v>0</v>
      </c>
      <c r="H131" s="51">
        <f>G131*1000</f>
        <v>0</v>
      </c>
      <c r="I131" s="91">
        <f>I129-I130</f>
        <v>0</v>
      </c>
      <c r="J131" s="50">
        <f>I131*1000</f>
        <v>0</v>
      </c>
      <c r="K131" s="51"/>
      <c r="L131" s="91">
        <f>L129-L130</f>
        <v>0</v>
      </c>
      <c r="M131" s="50">
        <f>L131*1000</f>
        <v>0</v>
      </c>
      <c r="N131" s="91">
        <f>N129-N130</f>
        <v>0</v>
      </c>
      <c r="O131" s="50">
        <f>N131*1000</f>
        <v>0</v>
      </c>
      <c r="P131" s="91">
        <f>P129-P130</f>
        <v>0</v>
      </c>
      <c r="Q131" s="50">
        <f>P131*1000</f>
        <v>0</v>
      </c>
      <c r="R131" s="91">
        <f>R129-R130</f>
        <v>0</v>
      </c>
      <c r="S131" s="50">
        <f>R131*1000</f>
        <v>0</v>
      </c>
      <c r="T131" s="91">
        <f>T129-T130</f>
        <v>0</v>
      </c>
      <c r="U131" s="50">
        <f>T131*1000</f>
        <v>0</v>
      </c>
      <c r="V131" s="91">
        <f>V129-V130</f>
        <v>0</v>
      </c>
      <c r="W131" s="54">
        <f>V131*1000</f>
        <v>0</v>
      </c>
    </row>
    <row r="132" spans="1:23" x14ac:dyDescent="0.2">
      <c r="A132" s="92" t="s">
        <v>34</v>
      </c>
      <c r="B132" s="5"/>
      <c r="C132" s="39"/>
      <c r="D132" s="37"/>
      <c r="E132" s="40"/>
      <c r="F132" s="58"/>
      <c r="G132" s="40"/>
      <c r="H132" s="58"/>
      <c r="I132" s="38"/>
      <c r="J132" s="39"/>
      <c r="K132" s="37"/>
      <c r="L132" s="40"/>
      <c r="M132" s="58"/>
      <c r="N132" s="40"/>
      <c r="O132" s="62"/>
      <c r="P132" s="40"/>
      <c r="Q132" s="58"/>
      <c r="R132" s="40"/>
      <c r="S132" s="62"/>
      <c r="T132" s="40"/>
      <c r="U132" s="58"/>
      <c r="V132" s="58"/>
      <c r="W132" s="59"/>
    </row>
    <row r="133" spans="1:23" x14ac:dyDescent="0.2">
      <c r="A133" s="35" t="s">
        <v>6</v>
      </c>
      <c r="B133" s="5">
        <v>0</v>
      </c>
      <c r="C133" s="36">
        <f>B133*1000</f>
        <v>0</v>
      </c>
      <c r="D133" s="37"/>
      <c r="E133" s="38">
        <v>0</v>
      </c>
      <c r="F133" s="37">
        <f>E133*1000</f>
        <v>0</v>
      </c>
      <c r="G133" s="38">
        <v>0</v>
      </c>
      <c r="H133" s="37">
        <f>G133*1000</f>
        <v>0</v>
      </c>
      <c r="I133" s="38">
        <v>0</v>
      </c>
      <c r="J133" s="36">
        <f>I133*1000</f>
        <v>0</v>
      </c>
      <c r="K133" s="37"/>
      <c r="L133" s="38">
        <v>0</v>
      </c>
      <c r="M133" s="36">
        <f>L133*1000</f>
        <v>0</v>
      </c>
      <c r="N133" s="38">
        <v>0</v>
      </c>
      <c r="O133" s="36">
        <f>N133*1000</f>
        <v>0</v>
      </c>
      <c r="P133" s="38">
        <v>0</v>
      </c>
      <c r="Q133" s="36">
        <f>P133*1000</f>
        <v>0</v>
      </c>
      <c r="R133" s="38">
        <v>0</v>
      </c>
      <c r="S133" s="36">
        <f>R133*1000</f>
        <v>0</v>
      </c>
      <c r="T133" s="38">
        <v>0</v>
      </c>
      <c r="U133" s="36">
        <f>T133*1000</f>
        <v>0</v>
      </c>
      <c r="V133" s="38">
        <v>0</v>
      </c>
      <c r="W133" s="41">
        <f>V133*1000</f>
        <v>0</v>
      </c>
    </row>
    <row r="134" spans="1:23" x14ac:dyDescent="0.2">
      <c r="A134" s="35" t="s">
        <v>7</v>
      </c>
      <c r="B134" s="5">
        <v>0</v>
      </c>
      <c r="C134" s="43">
        <f>B134*1000</f>
        <v>0</v>
      </c>
      <c r="D134" s="44"/>
      <c r="E134" s="38">
        <v>0</v>
      </c>
      <c r="F134" s="44">
        <f>E134*1000</f>
        <v>0</v>
      </c>
      <c r="G134" s="38">
        <v>0</v>
      </c>
      <c r="H134" s="44">
        <f>G134*1000</f>
        <v>0</v>
      </c>
      <c r="I134" s="38">
        <v>0</v>
      </c>
      <c r="J134" s="43">
        <f>I134*1000</f>
        <v>0</v>
      </c>
      <c r="K134" s="44"/>
      <c r="L134" s="38">
        <v>0</v>
      </c>
      <c r="M134" s="43">
        <f>L134*1000</f>
        <v>0</v>
      </c>
      <c r="N134" s="38">
        <v>0</v>
      </c>
      <c r="O134" s="43">
        <f>N134*1000</f>
        <v>0</v>
      </c>
      <c r="P134" s="38">
        <v>0</v>
      </c>
      <c r="Q134" s="43">
        <f>P134*1000</f>
        <v>0</v>
      </c>
      <c r="R134" s="38">
        <v>0</v>
      </c>
      <c r="S134" s="43">
        <f>R134*1000</f>
        <v>0</v>
      </c>
      <c r="T134" s="38">
        <v>0</v>
      </c>
      <c r="U134" s="43">
        <f>T134*1000</f>
        <v>0</v>
      </c>
      <c r="V134" s="38">
        <v>0</v>
      </c>
      <c r="W134" s="47">
        <f>V134*1000</f>
        <v>0</v>
      </c>
    </row>
    <row r="135" spans="1:23" ht="13.5" thickBot="1" x14ac:dyDescent="0.25">
      <c r="A135" s="48" t="s">
        <v>8</v>
      </c>
      <c r="B135" s="49">
        <f>B133-B134</f>
        <v>0</v>
      </c>
      <c r="C135" s="50">
        <f>B135*1000</f>
        <v>0</v>
      </c>
      <c r="D135" s="51"/>
      <c r="E135" s="91">
        <f>E133-E134</f>
        <v>0</v>
      </c>
      <c r="F135" s="51">
        <f>E135*1000</f>
        <v>0</v>
      </c>
      <c r="G135" s="91">
        <f>G133-G134</f>
        <v>0</v>
      </c>
      <c r="H135" s="51">
        <f>G135*1000</f>
        <v>0</v>
      </c>
      <c r="I135" s="91">
        <f>I133-I134</f>
        <v>0</v>
      </c>
      <c r="J135" s="50">
        <f>I135*1000</f>
        <v>0</v>
      </c>
      <c r="K135" s="51"/>
      <c r="L135" s="91">
        <f>L133-L134</f>
        <v>0</v>
      </c>
      <c r="M135" s="50">
        <f>L135*1000</f>
        <v>0</v>
      </c>
      <c r="N135" s="91">
        <f>N133-N134</f>
        <v>0</v>
      </c>
      <c r="O135" s="50">
        <f>N135*1000</f>
        <v>0</v>
      </c>
      <c r="P135" s="91">
        <f>P133-P134</f>
        <v>0</v>
      </c>
      <c r="Q135" s="50">
        <f>P135*1000</f>
        <v>0</v>
      </c>
      <c r="R135" s="91">
        <f>R133-R134</f>
        <v>0</v>
      </c>
      <c r="S135" s="50">
        <f>R135*1000</f>
        <v>0</v>
      </c>
      <c r="T135" s="91">
        <f>T133-T134</f>
        <v>0</v>
      </c>
      <c r="U135" s="50">
        <f>T135*1000</f>
        <v>0</v>
      </c>
      <c r="V135" s="91">
        <f>V133-V134</f>
        <v>0</v>
      </c>
      <c r="W135" s="54">
        <f>V135*1000</f>
        <v>0</v>
      </c>
    </row>
    <row r="136" spans="1:23" x14ac:dyDescent="0.2">
      <c r="A136" s="92" t="s">
        <v>35</v>
      </c>
      <c r="B136" s="5"/>
      <c r="C136" s="39"/>
      <c r="D136" s="37"/>
      <c r="E136" s="40"/>
      <c r="F136" s="58"/>
      <c r="G136" s="40"/>
      <c r="H136" s="58"/>
      <c r="I136" s="38"/>
      <c r="J136" s="39"/>
      <c r="K136" s="37"/>
      <c r="L136" s="40"/>
      <c r="M136" s="58"/>
      <c r="N136" s="40"/>
      <c r="O136" s="62"/>
      <c r="P136" s="40"/>
      <c r="Q136" s="58"/>
      <c r="R136" s="40"/>
      <c r="S136" s="62"/>
      <c r="T136" s="40"/>
      <c r="U136" s="58"/>
      <c r="V136" s="58"/>
      <c r="W136" s="59"/>
    </row>
    <row r="137" spans="1:23" x14ac:dyDescent="0.2">
      <c r="A137" s="35" t="s">
        <v>6</v>
      </c>
      <c r="B137" s="5">
        <v>0</v>
      </c>
      <c r="C137" s="36">
        <f>B137*1000</f>
        <v>0</v>
      </c>
      <c r="D137" s="37"/>
      <c r="E137" s="38">
        <v>0</v>
      </c>
      <c r="F137" s="37">
        <f>E137*1000</f>
        <v>0</v>
      </c>
      <c r="G137" s="38">
        <v>0</v>
      </c>
      <c r="H137" s="37">
        <f>G137*1000</f>
        <v>0</v>
      </c>
      <c r="I137" s="38">
        <v>0</v>
      </c>
      <c r="J137" s="36">
        <f>I137*1000</f>
        <v>0</v>
      </c>
      <c r="K137" s="37"/>
      <c r="L137" s="38">
        <v>0</v>
      </c>
      <c r="M137" s="36">
        <f>L137*1000</f>
        <v>0</v>
      </c>
      <c r="N137" s="38">
        <v>0</v>
      </c>
      <c r="O137" s="36">
        <f>N137*1000</f>
        <v>0</v>
      </c>
      <c r="P137" s="38">
        <v>0</v>
      </c>
      <c r="Q137" s="36">
        <f>P137*1000</f>
        <v>0</v>
      </c>
      <c r="R137" s="38">
        <v>0</v>
      </c>
      <c r="S137" s="36">
        <f>R137*1000</f>
        <v>0</v>
      </c>
      <c r="T137" s="38">
        <v>0</v>
      </c>
      <c r="U137" s="36">
        <f>T137*1000</f>
        <v>0</v>
      </c>
      <c r="V137" s="38">
        <v>0</v>
      </c>
      <c r="W137" s="41">
        <f>V137*1000</f>
        <v>0</v>
      </c>
    </row>
    <row r="138" spans="1:23" x14ac:dyDescent="0.2">
      <c r="A138" s="35" t="s">
        <v>7</v>
      </c>
      <c r="B138" s="5">
        <v>0</v>
      </c>
      <c r="C138" s="43">
        <f>B138*1000</f>
        <v>0</v>
      </c>
      <c r="D138" s="44"/>
      <c r="E138" s="38">
        <v>0</v>
      </c>
      <c r="F138" s="44">
        <f>E138*1000</f>
        <v>0</v>
      </c>
      <c r="G138" s="38">
        <v>0</v>
      </c>
      <c r="H138" s="44">
        <f>G138*1000</f>
        <v>0</v>
      </c>
      <c r="I138" s="38">
        <v>0</v>
      </c>
      <c r="J138" s="43">
        <f>I138*1000</f>
        <v>0</v>
      </c>
      <c r="K138" s="44"/>
      <c r="L138" s="38">
        <v>0</v>
      </c>
      <c r="M138" s="43">
        <f>L138*1000</f>
        <v>0</v>
      </c>
      <c r="N138" s="38">
        <v>0</v>
      </c>
      <c r="O138" s="43">
        <f>N138*1000</f>
        <v>0</v>
      </c>
      <c r="P138" s="38">
        <v>0</v>
      </c>
      <c r="Q138" s="43">
        <f>P138*1000</f>
        <v>0</v>
      </c>
      <c r="R138" s="38">
        <v>0</v>
      </c>
      <c r="S138" s="43">
        <f>R138*1000</f>
        <v>0</v>
      </c>
      <c r="T138" s="38">
        <v>0</v>
      </c>
      <c r="U138" s="43">
        <f>T138*1000</f>
        <v>0</v>
      </c>
      <c r="V138" s="38">
        <v>0</v>
      </c>
      <c r="W138" s="47">
        <f>V138*1000</f>
        <v>0</v>
      </c>
    </row>
    <row r="139" spans="1:23" ht="13.5" thickBot="1" x14ac:dyDescent="0.25">
      <c r="A139" s="48" t="s">
        <v>8</v>
      </c>
      <c r="B139" s="49">
        <f>B137-B138</f>
        <v>0</v>
      </c>
      <c r="C139" s="50">
        <f>B139*1000</f>
        <v>0</v>
      </c>
      <c r="D139" s="51"/>
      <c r="E139" s="91">
        <f>E137-E138</f>
        <v>0</v>
      </c>
      <c r="F139" s="51">
        <f>E139*1000</f>
        <v>0</v>
      </c>
      <c r="G139" s="91">
        <f>G137-G138</f>
        <v>0</v>
      </c>
      <c r="H139" s="51">
        <f>G139*1000</f>
        <v>0</v>
      </c>
      <c r="I139" s="91">
        <f>I137-I138</f>
        <v>0</v>
      </c>
      <c r="J139" s="50">
        <f>I139*1000</f>
        <v>0</v>
      </c>
      <c r="K139" s="51"/>
      <c r="L139" s="91">
        <f>L137-L138</f>
        <v>0</v>
      </c>
      <c r="M139" s="50">
        <f>L139*1000</f>
        <v>0</v>
      </c>
      <c r="N139" s="91">
        <f>N137-N138</f>
        <v>0</v>
      </c>
      <c r="O139" s="50">
        <f>N139*1000</f>
        <v>0</v>
      </c>
      <c r="P139" s="91">
        <f>P137-P138</f>
        <v>0</v>
      </c>
      <c r="Q139" s="50">
        <f>P139*1000</f>
        <v>0</v>
      </c>
      <c r="R139" s="91">
        <f>R137-R138</f>
        <v>0</v>
      </c>
      <c r="S139" s="50">
        <f>R139*1000</f>
        <v>0</v>
      </c>
      <c r="T139" s="91">
        <f>T137-T138</f>
        <v>0</v>
      </c>
      <c r="U139" s="50">
        <f>T139*1000</f>
        <v>0</v>
      </c>
      <c r="V139" s="91">
        <f>V137-V138</f>
        <v>0</v>
      </c>
      <c r="W139" s="54">
        <f>V139*1000</f>
        <v>0</v>
      </c>
    </row>
  </sheetData>
  <pageMargins left="0.7" right="0.7" top="0.75" bottom="0.75" header="0.3" footer="0.3"/>
  <pageSetup scale="65" fitToHeight="0" orientation="landscape" r:id="rId1"/>
  <headerFooter>
    <oddHeader>&amp;C&amp;"Arial,Bold"&amp;14&amp;UState Funds:  Governmental Activities&amp;"Arial,Regular"&amp;10&amp;U
(Information below includes year end balances obtained from the State's CAFR)</oddHeader>
  </headerFooter>
  <rowBreaks count="2" manualBreakCount="2">
    <brk id="49" max="16383" man="1"/>
    <brk id="106"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Sec Lending - Totals</vt:lpstr>
      <vt:lpstr>Sec Lending - Colleges and Univ</vt:lpstr>
      <vt:lpstr>Component Units</vt:lpstr>
      <vt:lpstr>Fiduciary Funds</vt:lpstr>
      <vt:lpstr>Proprietary Funds</vt:lpstr>
      <vt:lpstr>Govt Funds</vt:lpstr>
    </vt:vector>
  </TitlesOfParts>
  <Company>Legislative Services Agency (LSA)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Charles Appleby</dc:creator>
  <cp:lastModifiedBy>Charles Appleby</cp:lastModifiedBy>
  <cp:lastPrinted>2016-07-11T18:33:28Z</cp:lastPrinted>
  <dcterms:created xsi:type="dcterms:W3CDTF">2016-07-11T17:45:56Z</dcterms:created>
  <dcterms:modified xsi:type="dcterms:W3CDTF">2016-07-11T19:09:19Z</dcterms:modified>
</cp:coreProperties>
</file>